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<sst xmlns="http://schemas.openxmlformats.org/spreadsheetml/2006/main" count="191" uniqueCount="106">
  <si>
    <t>Timber</t>
  </si>
  <si>
    <t>Road</t>
  </si>
  <si>
    <t>Date</t>
  </si>
  <si>
    <t>Reserve</t>
  </si>
  <si>
    <t>Net stumpage hazard sale</t>
  </si>
  <si>
    <t>Randy Tolbert</t>
  </si>
  <si>
    <t>lunches for timber clean-up project volunteers</t>
  </si>
  <si>
    <t>Joe Cover &amp; Sons Inc.</t>
  </si>
  <si>
    <t>Excavation etc in clean out of Sugar Pine Creek</t>
  </si>
  <si>
    <t>Misc. tree work and dozer work</t>
  </si>
  <si>
    <t>Signs Right Now</t>
  </si>
  <si>
    <t>Signs for logging operation cell #3</t>
  </si>
  <si>
    <t>Timber Sale Check</t>
  </si>
  <si>
    <t>Timber Sale 8/15-8/31/97</t>
  </si>
  <si>
    <t>Hales &amp; Symons</t>
  </si>
  <si>
    <t>Inv. 54722,56739</t>
  </si>
  <si>
    <t>Sierra Resources Consultants</t>
  </si>
  <si>
    <t>for timber plans and consult</t>
  </si>
  <si>
    <t>Frank Walter &amp; Associates</t>
  </si>
  <si>
    <t>Surveying for Timber Harvest plans</t>
  </si>
  <si>
    <t>Timber expense</t>
  </si>
  <si>
    <t>timber plans</t>
  </si>
  <si>
    <t>timber expense</t>
  </si>
  <si>
    <t>12/16/98 - 2/19/99</t>
  </si>
  <si>
    <t>12/16/98- 2/19/99</t>
  </si>
  <si>
    <t>income from logs cut by Asplundh for PG&amp;E</t>
  </si>
  <si>
    <t>Ceres Pipe &amp; Metal</t>
  </si>
  <si>
    <t>gate materials for back roads</t>
  </si>
  <si>
    <t>Twain Harte Lumber &amp; Hardware</t>
  </si>
  <si>
    <t>paint for gates</t>
  </si>
  <si>
    <t>discount</t>
  </si>
  <si>
    <t>gates</t>
  </si>
  <si>
    <t>Ron Sanders Chipping &amp; Logging</t>
  </si>
  <si>
    <t>Clean-up on Unit 1-4</t>
  </si>
  <si>
    <t>6/15/99 - 10/18/99</t>
  </si>
  <si>
    <t>compartments 2 &amp; 3 7/29/99 -10/18/99</t>
  </si>
  <si>
    <t>burning compartment 2&amp;3 slash piles</t>
  </si>
  <si>
    <t>Ratzlaff Surveying Associates</t>
  </si>
  <si>
    <t>surveying</t>
  </si>
  <si>
    <t>stakes, paint, flags for surveying</t>
  </si>
  <si>
    <t>disc.</t>
  </si>
  <si>
    <t>California Reforestation, Inc.</t>
  </si>
  <si>
    <t>planting 2550 Trees and 7 acres of herbicide application</t>
  </si>
  <si>
    <t>estimated tax for year ending 5/31/2000</t>
  </si>
  <si>
    <t>tree marking and sale preparation</t>
  </si>
  <si>
    <t>tree marking, sale admin., and log accting.</t>
  </si>
  <si>
    <t>timber sales</t>
  </si>
  <si>
    <t>redo forest plan</t>
  </si>
  <si>
    <t>marking trees and administration fees</t>
  </si>
  <si>
    <t>Timber Sales</t>
  </si>
  <si>
    <t>60 acres supervised by forester</t>
  </si>
  <si>
    <t>Kalkowski Lumber LLC</t>
  </si>
  <si>
    <t>for shearing, skidding, and chipping-30 acres</t>
  </si>
  <si>
    <t>logging inspec.,log accting, yield tax prep</t>
  </si>
  <si>
    <t>fire protection and safety - chipping from State of Calif.</t>
  </si>
  <si>
    <t>misc</t>
  </si>
  <si>
    <t>Randy Gray Logging</t>
  </si>
  <si>
    <t>logging expense</t>
  </si>
  <si>
    <t>herbicide app., Round-up</t>
  </si>
  <si>
    <t>estimated 5/31/02</t>
  </si>
  <si>
    <t>prep of 2002 harvest, marked salvage and meetings w/board</t>
  </si>
  <si>
    <t>Timber salvage</t>
  </si>
  <si>
    <t>timber marking and harvest prep.</t>
  </si>
  <si>
    <t>Kalkowski Lumber Co.</t>
  </si>
  <si>
    <t>pre-commercial thinning/Mechanical shredding</t>
  </si>
  <si>
    <t>Interest</t>
  </si>
  <si>
    <t>chipping and thinning</t>
  </si>
  <si>
    <t>reimbursement from State Grant</t>
  </si>
  <si>
    <t>1/2 of last check for Timber</t>
  </si>
  <si>
    <t>misc logging expense.</t>
  </si>
  <si>
    <t>Herbicide application</t>
  </si>
  <si>
    <t>forester/ services</t>
  </si>
  <si>
    <t>1300 trees purchased &amp; planted</t>
  </si>
  <si>
    <t>Excess held in trust fund for Timber taxes</t>
  </si>
  <si>
    <t>State of California (Grant)</t>
  </si>
  <si>
    <t>2002 cut balance</t>
  </si>
  <si>
    <t>Year</t>
  </si>
  <si>
    <t>Tree</t>
  </si>
  <si>
    <t>Farm</t>
  </si>
  <si>
    <t>To Timber Reserve</t>
  </si>
  <si>
    <t>To Road Reserve</t>
  </si>
  <si>
    <t>From Tree Farm</t>
  </si>
  <si>
    <t>Timber Harvest</t>
  </si>
  <si>
    <t>Ratliff Surveying Associates</t>
  </si>
  <si>
    <t>US Bank - Taxes</t>
  </si>
  <si>
    <t>timber marking and logging administration and accting.</t>
  </si>
  <si>
    <t>purchase, supervise, and plant 2600 trees</t>
  </si>
  <si>
    <t>yearly summary, projections , marking</t>
  </si>
  <si>
    <t>log marking, logging bid, finish sale prep.</t>
  </si>
  <si>
    <t>Total</t>
  </si>
  <si>
    <t>Harvest (MBF)</t>
  </si>
  <si>
    <t>Name / Harvest (MBF)</t>
  </si>
  <si>
    <t>Range</t>
  </si>
  <si>
    <t>Net Income</t>
  </si>
  <si>
    <t>Net Income per MBF</t>
  </si>
  <si>
    <t>Memo / Net Income per MBF</t>
  </si>
  <si>
    <t>Change (MBF)</t>
  </si>
  <si>
    <t>Timber Inventory (MBF)</t>
  </si>
  <si>
    <t>Timber Sale Preperation - Invoice 2632</t>
  </si>
  <si>
    <t>Unknown</t>
  </si>
  <si>
    <t>Ace Tree Service</t>
  </si>
  <si>
    <t>Remove Dead Tree - Behind 25400 Rebekah</t>
  </si>
  <si>
    <t>Ace Tree Service (Brian Finigan)</t>
  </si>
  <si>
    <t>Pave Jonathan - Timber Harvest (Paid 8//2008)</t>
  </si>
  <si>
    <t>Estimate</t>
  </si>
  <si>
    <t>1997-2009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</si>
</sst>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</numFmts>
  <fonts count="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0"/>
    </font>
    <font>
      <b/>
      <sz val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5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1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7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2" xfId="0" applyNumberFormat="1" applyFont="1" applyBorder="1" applyAlignment="1">
      <alignment horizontal="right"/>
    </xf>
    <xf numFmtId="0" fontId="0" fillId="0" borderId="2" xfId="0" applyBorder="1" applyAlignment="1">
      <alignment/>
    </xf>
    <xf numFmtId="7" fontId="0" fillId="0" borderId="2" xfId="0" applyNumberForma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7" fontId="3" fillId="0" borderId="0" xfId="0" applyNumberFormat="1" applyFont="1" applyAlignment="1">
      <alignment horizontal="center"/>
    </xf>
    <xf numFmtId="7" fontId="2" fillId="0" borderId="0" xfId="0" applyNumberFormat="1" applyFont="1" applyAlignment="1">
      <alignment horizontal="center"/>
    </xf>
    <xf numFmtId="7" fontId="2" fillId="0" borderId="1" xfId="0" applyNumberFormat="1" applyFont="1" applyBorder="1" applyAlignment="1">
      <alignment/>
    </xf>
    <xf numFmtId="7" fontId="3" fillId="0" borderId="1" xfId="0" applyNumberFormat="1" applyFont="1" applyBorder="1" applyAlignment="1">
      <alignment/>
    </xf>
    <xf numFmtId="7" fontId="4" fillId="0" borderId="0" xfId="0" applyNumberFormat="1" applyFont="1" applyAlignment="1">
      <alignment/>
    </xf>
    <xf numFmtId="7" fontId="1" fillId="0" borderId="0" xfId="0" applyNumberFormat="1" applyFont="1" applyAlignment="1">
      <alignment/>
    </xf>
    <xf numFmtId="7" fontId="3" fillId="0" borderId="2" xfId="0" applyNumberFormat="1" applyFont="1" applyBorder="1" applyAlignment="1">
      <alignment/>
    </xf>
    <xf numFmtId="7" fontId="2" fillId="0" borderId="2" xfId="0" applyNumberFormat="1" applyFont="1" applyBorder="1" applyAlignment="1">
      <alignment/>
    </xf>
    <xf numFmtId="7" fontId="2" fillId="0" borderId="2" xfId="0" applyNumberFormat="1" applyFont="1" applyBorder="1" applyAlignment="1">
      <alignment/>
    </xf>
    <xf numFmtId="7" fontId="3" fillId="0" borderId="2" xfId="0" applyNumberFormat="1" applyFont="1" applyBorder="1" applyAlignment="1">
      <alignment/>
    </xf>
    <xf numFmtId="7" fontId="3" fillId="0" borderId="0" xfId="0" applyNumberFormat="1" applyFont="1" applyBorder="1" applyAlignment="1">
      <alignment/>
    </xf>
    <xf numFmtId="7" fontId="3" fillId="0" borderId="0" xfId="0" applyNumberFormat="1" applyFont="1" applyBorder="1" applyAlignment="1">
      <alignment/>
    </xf>
    <xf numFmtId="7" fontId="3" fillId="0" borderId="0" xfId="0" applyNumberFormat="1" applyFont="1" applyAlignment="1">
      <alignment horizontal="right"/>
    </xf>
    <xf numFmtId="7" fontId="3" fillId="0" borderId="2" xfId="0" applyNumberFormat="1" applyFont="1" applyBorder="1" applyAlignment="1">
      <alignment horizontal="right"/>
    </xf>
    <xf numFmtId="7" fontId="3" fillId="0" borderId="0" xfId="0" applyNumberFormat="1" applyFont="1" applyAlignment="1">
      <alignment/>
    </xf>
    <xf numFmtId="7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/>
    </xf>
    <xf numFmtId="37" fontId="3" fillId="0" borderId="0" xfId="0" applyNumberFormat="1" applyFont="1" applyAlignment="1">
      <alignment horizontal="right"/>
    </xf>
    <xf numFmtId="37" fontId="3" fillId="0" borderId="2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0" xfId="0" applyNumberFormat="1" applyFont="1" applyAlignment="1">
      <alignment/>
    </xf>
    <xf numFmtId="37" fontId="3" fillId="0" borderId="2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7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tabSelected="1" workbookViewId="0" topLeftCell="A77">
      <selection activeCell="A100" sqref="A100"/>
    </sheetView>
  </sheetViews>
  <sheetFormatPr defaultColWidth="9.140625" defaultRowHeight="12.75"/>
  <cols>
    <col min="1" max="1" width="8.7109375" style="1" customWidth="1"/>
    <col min="2" max="2" width="0.42578125" style="1" customWidth="1"/>
    <col min="3" max="3" width="22.421875" style="1" customWidth="1"/>
    <col min="4" max="4" width="0.42578125" style="1" customWidth="1"/>
    <col min="5" max="5" width="33.57421875" style="1" customWidth="1"/>
    <col min="6" max="8" width="9.8515625" style="31" customWidth="1"/>
  </cols>
  <sheetData>
    <row r="1" spans="1:8" s="8" customFormat="1" ht="12.75">
      <c r="A1" s="7"/>
      <c r="B1" s="7"/>
      <c r="C1" s="7"/>
      <c r="D1" s="7"/>
      <c r="E1" s="7"/>
      <c r="F1" s="26" t="s">
        <v>77</v>
      </c>
      <c r="G1" s="27" t="s">
        <v>0</v>
      </c>
      <c r="H1" s="26" t="s">
        <v>1</v>
      </c>
    </row>
    <row r="2" spans="1:8" s="8" customFormat="1" ht="13.5" thickBot="1">
      <c r="A2" s="9" t="s">
        <v>2</v>
      </c>
      <c r="B2" s="9"/>
      <c r="C2" s="9" t="s">
        <v>91</v>
      </c>
      <c r="D2" s="9"/>
      <c r="E2" s="9" t="s">
        <v>95</v>
      </c>
      <c r="F2" s="26" t="s">
        <v>78</v>
      </c>
      <c r="G2" s="27" t="s">
        <v>3</v>
      </c>
      <c r="H2" s="26" t="s">
        <v>3</v>
      </c>
    </row>
    <row r="3" spans="1:8" ht="13.5" thickTop="1">
      <c r="A3" s="10"/>
      <c r="B3" s="10"/>
      <c r="C3" s="11"/>
      <c r="D3" s="11"/>
      <c r="E3" s="11"/>
      <c r="F3" s="28"/>
      <c r="G3" s="28"/>
      <c r="H3" s="29"/>
    </row>
    <row r="4" spans="1:7" ht="12.75">
      <c r="A4" s="5">
        <v>35628</v>
      </c>
      <c r="B4" s="5"/>
      <c r="C4" s="4" t="s">
        <v>16</v>
      </c>
      <c r="D4" s="4"/>
      <c r="E4" s="4" t="s">
        <v>4</v>
      </c>
      <c r="F4" s="30">
        <f aca="true" t="shared" si="0" ref="F4:F12">G4+H4</f>
        <v>9334.52</v>
      </c>
      <c r="G4" s="30">
        <v>9334.52</v>
      </c>
    </row>
    <row r="5" spans="1:7" ht="12.75">
      <c r="A5" s="5">
        <v>35624</v>
      </c>
      <c r="B5" s="5"/>
      <c r="C5" s="4" t="s">
        <v>5</v>
      </c>
      <c r="D5" s="4"/>
      <c r="E5" s="4" t="s">
        <v>6</v>
      </c>
      <c r="F5" s="30">
        <f t="shared" si="0"/>
        <v>-69.01</v>
      </c>
      <c r="G5" s="30">
        <v>-69.01</v>
      </c>
    </row>
    <row r="6" spans="1:7" ht="12.75">
      <c r="A6" s="5">
        <v>35628</v>
      </c>
      <c r="B6" s="5"/>
      <c r="C6" s="4" t="s">
        <v>7</v>
      </c>
      <c r="D6" s="4"/>
      <c r="E6" s="4" t="s">
        <v>8</v>
      </c>
      <c r="F6" s="30">
        <f t="shared" si="0"/>
        <v>-3405</v>
      </c>
      <c r="G6" s="30">
        <v>-3405</v>
      </c>
    </row>
    <row r="7" spans="1:7" ht="12.75">
      <c r="A7" s="5">
        <v>35628</v>
      </c>
      <c r="B7" s="5"/>
      <c r="C7" s="4" t="s">
        <v>7</v>
      </c>
      <c r="D7" s="4"/>
      <c r="E7" s="4" t="s">
        <v>9</v>
      </c>
      <c r="F7" s="30">
        <f t="shared" si="0"/>
        <v>-830</v>
      </c>
      <c r="G7" s="30">
        <v>-830</v>
      </c>
    </row>
    <row r="8" spans="1:7" ht="12.75">
      <c r="A8" s="5">
        <v>35643</v>
      </c>
      <c r="B8" s="5"/>
      <c r="C8" s="4" t="s">
        <v>10</v>
      </c>
      <c r="D8" s="4"/>
      <c r="E8" s="4" t="s">
        <v>11</v>
      </c>
      <c r="F8" s="30">
        <f t="shared" si="0"/>
        <v>-353.92</v>
      </c>
      <c r="G8" s="30">
        <v>-353.92</v>
      </c>
    </row>
    <row r="9" spans="1:8" ht="12.75">
      <c r="A9" s="5">
        <v>35695</v>
      </c>
      <c r="B9" s="5"/>
      <c r="C9" s="4" t="s">
        <v>16</v>
      </c>
      <c r="D9" s="4"/>
      <c r="E9" s="4" t="s">
        <v>12</v>
      </c>
      <c r="F9" s="30">
        <f t="shared" si="0"/>
        <v>84372.66</v>
      </c>
      <c r="H9" s="30">
        <v>84372.66</v>
      </c>
    </row>
    <row r="10" spans="1:8" ht="12.75">
      <c r="A10" s="5">
        <v>35695</v>
      </c>
      <c r="B10" s="5"/>
      <c r="C10" s="4" t="s">
        <v>16</v>
      </c>
      <c r="D10" s="4"/>
      <c r="E10" s="4" t="s">
        <v>13</v>
      </c>
      <c r="F10" s="30">
        <f t="shared" si="0"/>
        <v>9459.92</v>
      </c>
      <c r="G10" s="30">
        <v>4729.96</v>
      </c>
      <c r="H10" s="30">
        <v>4729.96</v>
      </c>
    </row>
    <row r="11" spans="1:8" ht="12.75">
      <c r="A11" s="5">
        <v>35717</v>
      </c>
      <c r="B11" s="5"/>
      <c r="C11" s="4" t="s">
        <v>16</v>
      </c>
      <c r="D11" s="4"/>
      <c r="E11" s="4" t="s">
        <v>73</v>
      </c>
      <c r="F11" s="30">
        <f t="shared" si="0"/>
        <v>258.68</v>
      </c>
      <c r="G11" s="30">
        <v>129.34</v>
      </c>
      <c r="H11" s="30">
        <v>129.34</v>
      </c>
    </row>
    <row r="12" spans="1:7" ht="13.5" thickBot="1">
      <c r="A12" s="5">
        <v>35716</v>
      </c>
      <c r="B12" s="5"/>
      <c r="C12" s="4" t="s">
        <v>14</v>
      </c>
      <c r="D12" s="4"/>
      <c r="E12" s="4" t="s">
        <v>15</v>
      </c>
      <c r="F12" s="30">
        <f t="shared" si="0"/>
        <v>-65.81</v>
      </c>
      <c r="G12" s="30">
        <v>-65.81</v>
      </c>
    </row>
    <row r="13" spans="1:8" s="8" customFormat="1" ht="12.75">
      <c r="A13" s="7">
        <v>1997</v>
      </c>
      <c r="B13" s="7"/>
      <c r="C13" s="7">
        <v>425</v>
      </c>
      <c r="D13" s="7"/>
      <c r="E13" s="40">
        <f>F13/C13</f>
        <v>232.24009411764703</v>
      </c>
      <c r="F13" s="32">
        <f>SUM(F4:F12)</f>
        <v>98702.04</v>
      </c>
      <c r="G13" s="32">
        <f>SUM(G4:G12)</f>
        <v>9470.08</v>
      </c>
      <c r="H13" s="33">
        <f>SUM(H9:H12)</f>
        <v>89231.96</v>
      </c>
    </row>
    <row r="15" spans="1:7" ht="12.75">
      <c r="A15" s="5">
        <v>35807</v>
      </c>
      <c r="B15" s="5"/>
      <c r="C15" s="4" t="s">
        <v>16</v>
      </c>
      <c r="D15" s="4"/>
      <c r="E15" s="4" t="s">
        <v>17</v>
      </c>
      <c r="F15" s="30">
        <f>G15+H15</f>
        <v>-835.7</v>
      </c>
      <c r="G15" s="30">
        <v>-835.7</v>
      </c>
    </row>
    <row r="16" spans="1:7" ht="12.75">
      <c r="A16" s="5">
        <v>35842</v>
      </c>
      <c r="B16" s="5"/>
      <c r="C16" s="4" t="s">
        <v>18</v>
      </c>
      <c r="D16" s="4"/>
      <c r="E16" s="4" t="s">
        <v>19</v>
      </c>
      <c r="F16" s="30">
        <f>G16+H16</f>
        <v>-2912.96</v>
      </c>
      <c r="G16" s="30">
        <v>-2912.96</v>
      </c>
    </row>
    <row r="17" spans="1:7" ht="12.75">
      <c r="A17" s="5">
        <v>35898</v>
      </c>
      <c r="B17" s="5"/>
      <c r="C17" s="4" t="s">
        <v>16</v>
      </c>
      <c r="D17" s="4"/>
      <c r="E17" s="4" t="s">
        <v>20</v>
      </c>
      <c r="F17" s="30">
        <f>G17+H17</f>
        <v>-677.2</v>
      </c>
      <c r="G17" s="30">
        <v>-677.2</v>
      </c>
    </row>
    <row r="18" spans="1:7" ht="12.75">
      <c r="A18" s="5">
        <v>35961</v>
      </c>
      <c r="B18" s="5"/>
      <c r="C18" s="4" t="s">
        <v>16</v>
      </c>
      <c r="D18" s="4"/>
      <c r="E18" s="4" t="s">
        <v>20</v>
      </c>
      <c r="F18" s="30">
        <f>G18+H18</f>
        <v>-741.25</v>
      </c>
      <c r="G18" s="30">
        <v>-741.25</v>
      </c>
    </row>
    <row r="19" spans="1:7" ht="13.5" thickBot="1">
      <c r="A19" s="5">
        <v>36016</v>
      </c>
      <c r="B19" s="5"/>
      <c r="C19" s="4" t="s">
        <v>16</v>
      </c>
      <c r="D19" s="4"/>
      <c r="E19" s="4" t="s">
        <v>20</v>
      </c>
      <c r="F19" s="30">
        <f>G19+H19</f>
        <v>-1721.25</v>
      </c>
      <c r="G19" s="30">
        <v>-1721.25</v>
      </c>
    </row>
    <row r="20" spans="1:8" ht="12.75">
      <c r="A20" s="7">
        <v>1998</v>
      </c>
      <c r="B20" s="3"/>
      <c r="C20" s="25">
        <v>0</v>
      </c>
      <c r="D20" s="2"/>
      <c r="E20" s="2"/>
      <c r="F20" s="34">
        <f>SUM(F15:F19)</f>
        <v>-6888.36</v>
      </c>
      <c r="G20" s="34">
        <f>SUM(G15:G19)</f>
        <v>-6888.36</v>
      </c>
      <c r="H20" s="34">
        <f>SUM(H15:H19)</f>
        <v>0</v>
      </c>
    </row>
    <row r="21" spans="1:8" ht="12.75">
      <c r="A21" s="5"/>
      <c r="B21" s="5"/>
      <c r="C21" s="4"/>
      <c r="D21" s="4"/>
      <c r="E21" s="4"/>
      <c r="F21" s="30"/>
      <c r="G21" s="30"/>
      <c r="H21" s="30"/>
    </row>
    <row r="22" spans="1:7" ht="12.75">
      <c r="A22" s="5">
        <v>36171</v>
      </c>
      <c r="B22" s="5"/>
      <c r="C22" s="4" t="s">
        <v>16</v>
      </c>
      <c r="D22" s="4"/>
      <c r="E22" s="4" t="s">
        <v>21</v>
      </c>
      <c r="F22" s="30">
        <f aca="true" t="shared" si="1" ref="F22:F27">G22+H22</f>
        <v>-5057.55</v>
      </c>
      <c r="G22" s="30">
        <v>-5057.55</v>
      </c>
    </row>
    <row r="23" spans="1:7" ht="12.75">
      <c r="A23" s="5">
        <v>36171</v>
      </c>
      <c r="B23" s="5"/>
      <c r="C23" s="4" t="s">
        <v>16</v>
      </c>
      <c r="D23" s="4"/>
      <c r="E23" s="4" t="s">
        <v>22</v>
      </c>
      <c r="F23" s="30">
        <f t="shared" si="1"/>
        <v>-1924.95</v>
      </c>
      <c r="G23" s="30">
        <v>-1924.95</v>
      </c>
    </row>
    <row r="24" spans="1:7" ht="12.75">
      <c r="A24" s="5">
        <v>36171</v>
      </c>
      <c r="B24" s="5"/>
      <c r="C24" s="4" t="s">
        <v>16</v>
      </c>
      <c r="D24" s="4"/>
      <c r="E24" s="4" t="s">
        <v>22</v>
      </c>
      <c r="F24" s="30">
        <f t="shared" si="1"/>
        <v>-826.4</v>
      </c>
      <c r="G24" s="30">
        <v>-826.4</v>
      </c>
    </row>
    <row r="25" spans="1:7" ht="12.75">
      <c r="A25" s="5">
        <v>36233</v>
      </c>
      <c r="B25" s="5"/>
      <c r="C25" s="4" t="s">
        <v>16</v>
      </c>
      <c r="D25" s="4"/>
      <c r="E25" s="4" t="s">
        <v>23</v>
      </c>
      <c r="F25" s="30">
        <f t="shared" si="1"/>
        <v>-913.75</v>
      </c>
      <c r="G25" s="30">
        <v>-913.75</v>
      </c>
    </row>
    <row r="26" spans="1:7" ht="12.75">
      <c r="A26" s="5">
        <v>36233</v>
      </c>
      <c r="B26" s="5"/>
      <c r="C26" s="4" t="s">
        <v>16</v>
      </c>
      <c r="D26" s="4"/>
      <c r="E26" s="4" t="s">
        <v>24</v>
      </c>
      <c r="F26" s="30">
        <f t="shared" si="1"/>
        <v>-258.75</v>
      </c>
      <c r="G26" s="30">
        <v>-258.75</v>
      </c>
    </row>
    <row r="27" spans="1:8" ht="12.75">
      <c r="A27" s="5">
        <v>36325</v>
      </c>
      <c r="B27" s="5"/>
      <c r="C27" s="4" t="s">
        <v>16</v>
      </c>
      <c r="D27" s="4"/>
      <c r="E27" s="4" t="s">
        <v>25</v>
      </c>
      <c r="F27" s="30">
        <f t="shared" si="1"/>
        <v>150</v>
      </c>
      <c r="G27" s="30">
        <v>75</v>
      </c>
      <c r="H27" s="30">
        <v>75</v>
      </c>
    </row>
    <row r="28" spans="1:8" ht="12.75">
      <c r="A28" s="5">
        <v>36328</v>
      </c>
      <c r="B28" s="5"/>
      <c r="C28" s="4" t="s">
        <v>16</v>
      </c>
      <c r="D28" s="4"/>
      <c r="E28" s="4"/>
      <c r="F28" s="30">
        <f aca="true" t="shared" si="2" ref="F28:F40">G28+H28</f>
        <v>66635.86</v>
      </c>
      <c r="G28" s="30">
        <v>33317.93</v>
      </c>
      <c r="H28" s="30">
        <v>33317.93</v>
      </c>
    </row>
    <row r="29" spans="1:7" ht="12.75">
      <c r="A29" s="5">
        <v>36340</v>
      </c>
      <c r="B29" s="5"/>
      <c r="C29" s="4" t="s">
        <v>26</v>
      </c>
      <c r="D29" s="4"/>
      <c r="E29" s="4" t="s">
        <v>27</v>
      </c>
      <c r="F29" s="30">
        <f t="shared" si="2"/>
        <v>-999.66</v>
      </c>
      <c r="G29" s="30">
        <v>-999.66</v>
      </c>
    </row>
    <row r="30" spans="1:7" ht="12.75">
      <c r="A30" s="5">
        <v>36346</v>
      </c>
      <c r="B30" s="5"/>
      <c r="C30" s="4" t="s">
        <v>28</v>
      </c>
      <c r="D30" s="4"/>
      <c r="E30" s="4" t="s">
        <v>29</v>
      </c>
      <c r="F30" s="30">
        <f t="shared" si="2"/>
        <v>-45.66</v>
      </c>
      <c r="G30" s="30">
        <v>-45.66</v>
      </c>
    </row>
    <row r="31" spans="1:7" ht="12.75">
      <c r="A31" s="5">
        <v>36346</v>
      </c>
      <c r="B31" s="5"/>
      <c r="C31" s="4" t="s">
        <v>28</v>
      </c>
      <c r="D31" s="4"/>
      <c r="E31" s="4" t="s">
        <v>30</v>
      </c>
      <c r="F31" s="30">
        <f t="shared" si="2"/>
        <v>9.74</v>
      </c>
      <c r="G31" s="30">
        <v>9.74</v>
      </c>
    </row>
    <row r="32" spans="1:8" ht="12.75">
      <c r="A32" s="5">
        <v>36350</v>
      </c>
      <c r="B32" s="5"/>
      <c r="C32" s="4" t="s">
        <v>16</v>
      </c>
      <c r="D32" s="4"/>
      <c r="E32" s="4"/>
      <c r="F32" s="30">
        <f t="shared" si="2"/>
        <v>40246.1</v>
      </c>
      <c r="G32" s="30">
        <v>20123.05</v>
      </c>
      <c r="H32" s="30">
        <v>20123.05</v>
      </c>
    </row>
    <row r="33" spans="1:7" ht="12.75">
      <c r="A33" s="5">
        <v>36381</v>
      </c>
      <c r="B33" s="5"/>
      <c r="C33" s="4" t="s">
        <v>28</v>
      </c>
      <c r="D33" s="4"/>
      <c r="E33" s="4" t="s">
        <v>31</v>
      </c>
      <c r="F33" s="30">
        <f t="shared" si="2"/>
        <v>-316.03</v>
      </c>
      <c r="G33" s="30">
        <v>-316.03</v>
      </c>
    </row>
    <row r="34" spans="1:7" ht="12.75">
      <c r="A34" s="5">
        <v>36381</v>
      </c>
      <c r="B34" s="5"/>
      <c r="C34" s="4" t="s">
        <v>28</v>
      </c>
      <c r="D34" s="4"/>
      <c r="E34" s="4" t="s">
        <v>30</v>
      </c>
      <c r="F34" s="30">
        <f t="shared" si="2"/>
        <v>26.26</v>
      </c>
      <c r="G34" s="30">
        <v>26.26</v>
      </c>
    </row>
    <row r="35" spans="1:8" ht="12.75">
      <c r="A35" s="5">
        <v>36403</v>
      </c>
      <c r="B35" s="5"/>
      <c r="C35" s="4" t="s">
        <v>16</v>
      </c>
      <c r="D35" s="4"/>
      <c r="E35" s="4"/>
      <c r="F35" s="30">
        <f t="shared" si="2"/>
        <v>1157.6</v>
      </c>
      <c r="G35" s="30">
        <v>578.8</v>
      </c>
      <c r="H35" s="30">
        <v>578.8</v>
      </c>
    </row>
    <row r="36" spans="1:7" ht="12.75">
      <c r="A36" s="5">
        <v>36475</v>
      </c>
      <c r="B36" s="5"/>
      <c r="C36" s="4" t="s">
        <v>32</v>
      </c>
      <c r="D36" s="4"/>
      <c r="E36" s="4" t="s">
        <v>33</v>
      </c>
      <c r="F36" s="30">
        <f t="shared" si="2"/>
        <v>-1897</v>
      </c>
      <c r="G36" s="30">
        <v>-1897</v>
      </c>
    </row>
    <row r="37" spans="1:7" ht="12.75">
      <c r="A37" s="5">
        <v>36478</v>
      </c>
      <c r="B37" s="5"/>
      <c r="C37" s="4" t="s">
        <v>16</v>
      </c>
      <c r="D37" s="4"/>
      <c r="E37" s="4" t="s">
        <v>34</v>
      </c>
      <c r="F37" s="30">
        <f t="shared" si="2"/>
        <v>-337.5</v>
      </c>
      <c r="G37" s="30">
        <v>-337.5</v>
      </c>
    </row>
    <row r="38" spans="1:7" ht="12.75">
      <c r="A38" s="5">
        <v>36478</v>
      </c>
      <c r="B38" s="5"/>
      <c r="C38" s="4" t="s">
        <v>16</v>
      </c>
      <c r="D38" s="4"/>
      <c r="E38" s="4" t="s">
        <v>35</v>
      </c>
      <c r="F38" s="30">
        <f t="shared" si="2"/>
        <v>-985.53</v>
      </c>
      <c r="G38" s="30">
        <v>-985.53</v>
      </c>
    </row>
    <row r="39" spans="1:7" ht="12.75">
      <c r="A39" s="5">
        <v>36506</v>
      </c>
      <c r="B39" s="5"/>
      <c r="C39" s="4" t="s">
        <v>16</v>
      </c>
      <c r="D39" s="4"/>
      <c r="E39" s="4" t="s">
        <v>36</v>
      </c>
      <c r="F39" s="30">
        <f t="shared" si="2"/>
        <v>-540.25</v>
      </c>
      <c r="G39" s="30">
        <v>-540.25</v>
      </c>
    </row>
    <row r="40" spans="1:7" ht="13.5" thickBot="1">
      <c r="A40" s="5">
        <v>36523</v>
      </c>
      <c r="B40" s="5"/>
      <c r="C40" s="4" t="s">
        <v>83</v>
      </c>
      <c r="D40" s="4"/>
      <c r="E40" s="4" t="s">
        <v>38</v>
      </c>
      <c r="F40" s="30">
        <f t="shared" si="2"/>
        <v>-5250</v>
      </c>
      <c r="G40" s="30">
        <v>-5250</v>
      </c>
    </row>
    <row r="41" spans="1:8" ht="12.75">
      <c r="A41" s="7">
        <v>1999</v>
      </c>
      <c r="B41" s="6"/>
      <c r="C41" s="6">
        <v>452</v>
      </c>
      <c r="D41" s="6"/>
      <c r="E41" s="40">
        <f>F41/C41</f>
        <v>196.62064159292032</v>
      </c>
      <c r="F41" s="35">
        <f>SUM(F22:F40)</f>
        <v>88872.52999999998</v>
      </c>
      <c r="G41" s="35">
        <f>SUM(G22:G40)</f>
        <v>34777.75000000001</v>
      </c>
      <c r="H41" s="35">
        <f>SUM(H22:H40)</f>
        <v>54094.78</v>
      </c>
    </row>
    <row r="43" spans="1:7" ht="12.75">
      <c r="A43" s="5">
        <v>36534</v>
      </c>
      <c r="B43" s="5"/>
      <c r="C43" s="4" t="s">
        <v>28</v>
      </c>
      <c r="D43" s="4"/>
      <c r="E43" s="4" t="s">
        <v>39</v>
      </c>
      <c r="F43" s="30">
        <f aca="true" t="shared" si="3" ref="F43:F50">G43+H43</f>
        <v>-168.42</v>
      </c>
      <c r="G43" s="30">
        <v>-168.42</v>
      </c>
    </row>
    <row r="44" spans="1:7" ht="12.75">
      <c r="A44" s="5">
        <v>36534</v>
      </c>
      <c r="B44" s="5"/>
      <c r="C44" s="4" t="s">
        <v>28</v>
      </c>
      <c r="D44" s="4"/>
      <c r="E44" s="4" t="s">
        <v>40</v>
      </c>
      <c r="F44" s="30">
        <f t="shared" si="3"/>
        <v>18.92</v>
      </c>
      <c r="G44" s="30">
        <v>18.92</v>
      </c>
    </row>
    <row r="45" spans="1:7" ht="12.75">
      <c r="A45" s="5">
        <v>36597</v>
      </c>
      <c r="B45" s="5"/>
      <c r="C45" s="4" t="s">
        <v>41</v>
      </c>
      <c r="D45" s="4"/>
      <c r="E45" s="4" t="s">
        <v>42</v>
      </c>
      <c r="F45" s="30">
        <f t="shared" si="3"/>
        <v>-2092.5</v>
      </c>
      <c r="G45" s="30">
        <v>-2092.5</v>
      </c>
    </row>
    <row r="46" spans="1:7" ht="12.75">
      <c r="A46" s="5">
        <v>36660</v>
      </c>
      <c r="B46" s="5"/>
      <c r="C46" s="4" t="s">
        <v>84</v>
      </c>
      <c r="D46" s="4"/>
      <c r="E46" s="4" t="s">
        <v>43</v>
      </c>
      <c r="F46" s="30">
        <f t="shared" si="3"/>
        <v>-5400</v>
      </c>
      <c r="G46" s="30">
        <v>-5400</v>
      </c>
    </row>
    <row r="47" spans="1:7" ht="12.75">
      <c r="A47" s="5">
        <v>36688</v>
      </c>
      <c r="B47" s="5"/>
      <c r="C47" s="4" t="s">
        <v>41</v>
      </c>
      <c r="D47" s="4"/>
      <c r="E47" s="4" t="s">
        <v>44</v>
      </c>
      <c r="F47" s="30">
        <f t="shared" si="3"/>
        <v>-2832</v>
      </c>
      <c r="G47" s="30">
        <v>-2832</v>
      </c>
    </row>
    <row r="48" spans="1:7" ht="12.75">
      <c r="A48" s="5">
        <v>36751</v>
      </c>
      <c r="B48" s="5"/>
      <c r="C48" s="4" t="s">
        <v>41</v>
      </c>
      <c r="D48" s="4"/>
      <c r="E48" s="4" t="s">
        <v>45</v>
      </c>
      <c r="F48" s="30">
        <f t="shared" si="3"/>
        <v>-1584</v>
      </c>
      <c r="G48" s="30">
        <v>-1584</v>
      </c>
    </row>
    <row r="49" spans="1:8" ht="12.75">
      <c r="A49" s="5">
        <v>36752</v>
      </c>
      <c r="B49" s="5"/>
      <c r="C49" s="4" t="s">
        <v>41</v>
      </c>
      <c r="D49" s="4"/>
      <c r="E49" s="4" t="s">
        <v>46</v>
      </c>
      <c r="F49" s="30">
        <f t="shared" si="3"/>
        <v>93572.62</v>
      </c>
      <c r="G49" s="30">
        <v>54239.12</v>
      </c>
      <c r="H49" s="30">
        <v>39333.5</v>
      </c>
    </row>
    <row r="50" spans="1:7" ht="13.5" thickBot="1">
      <c r="A50" s="5">
        <v>36814</v>
      </c>
      <c r="B50" s="5"/>
      <c r="C50" s="4" t="s">
        <v>41</v>
      </c>
      <c r="D50" s="4"/>
      <c r="E50" s="4" t="s">
        <v>47</v>
      </c>
      <c r="F50" s="30">
        <f t="shared" si="3"/>
        <v>-3936</v>
      </c>
      <c r="G50" s="30">
        <v>-3936</v>
      </c>
    </row>
    <row r="51" spans="1:8" ht="12.75">
      <c r="A51" s="7">
        <v>2000</v>
      </c>
      <c r="B51" s="3"/>
      <c r="C51" s="25">
        <v>332</v>
      </c>
      <c r="D51" s="2"/>
      <c r="E51" s="40">
        <f>F51/C51</f>
        <v>233.67054216867467</v>
      </c>
      <c r="F51" s="34">
        <f>SUM(F43:F50)</f>
        <v>77578.62</v>
      </c>
      <c r="G51" s="34">
        <f>SUM(G43:G50)</f>
        <v>38245.12</v>
      </c>
      <c r="H51" s="34">
        <f>SUM(H43:H50)</f>
        <v>39333.5</v>
      </c>
    </row>
    <row r="52" spans="1:8" ht="12.75">
      <c r="A52" s="5"/>
      <c r="B52" s="5"/>
      <c r="C52" s="4"/>
      <c r="D52" s="4"/>
      <c r="E52" s="4"/>
      <c r="F52" s="30"/>
      <c r="G52" s="30"/>
      <c r="H52" s="30"/>
    </row>
    <row r="53" spans="1:7" ht="12.75">
      <c r="A53" s="5">
        <v>37087</v>
      </c>
      <c r="B53" s="5"/>
      <c r="C53" s="4" t="s">
        <v>37</v>
      </c>
      <c r="D53" s="4"/>
      <c r="E53" s="4" t="s">
        <v>38</v>
      </c>
      <c r="F53" s="30">
        <f aca="true" t="shared" si="4" ref="F53:F62">G53+H53</f>
        <v>-2500</v>
      </c>
      <c r="G53" s="30">
        <v>-2500</v>
      </c>
    </row>
    <row r="54" spans="1:7" ht="12.75">
      <c r="A54" s="5">
        <v>37087</v>
      </c>
      <c r="B54" s="5"/>
      <c r="C54" s="4" t="s">
        <v>41</v>
      </c>
      <c r="D54" s="4"/>
      <c r="E54" s="4" t="s">
        <v>48</v>
      </c>
      <c r="F54" s="30">
        <f t="shared" si="4"/>
        <v>-3336</v>
      </c>
      <c r="G54" s="30">
        <v>-3336</v>
      </c>
    </row>
    <row r="55" spans="1:8" ht="12.75">
      <c r="A55" s="5">
        <v>37103</v>
      </c>
      <c r="B55" s="5"/>
      <c r="C55" s="4" t="s">
        <v>41</v>
      </c>
      <c r="D55" s="4"/>
      <c r="E55" s="4" t="s">
        <v>49</v>
      </c>
      <c r="F55" s="30">
        <f t="shared" si="4"/>
        <v>75000</v>
      </c>
      <c r="G55" s="30">
        <v>37500</v>
      </c>
      <c r="H55" s="30">
        <v>37500</v>
      </c>
    </row>
    <row r="56" spans="1:7" ht="12.75">
      <c r="A56" s="5">
        <v>37103</v>
      </c>
      <c r="B56" s="5"/>
      <c r="C56" s="4" t="s">
        <v>41</v>
      </c>
      <c r="D56" s="4"/>
      <c r="E56" s="4" t="s">
        <v>50</v>
      </c>
      <c r="F56" s="30">
        <f t="shared" si="4"/>
        <v>-2400</v>
      </c>
      <c r="G56" s="30">
        <v>-2400</v>
      </c>
    </row>
    <row r="57" spans="1:7" ht="12.75">
      <c r="A57" s="5">
        <v>37103</v>
      </c>
      <c r="B57" s="5"/>
      <c r="C57" s="4" t="s">
        <v>51</v>
      </c>
      <c r="D57" s="4"/>
      <c r="E57" s="4" t="s">
        <v>52</v>
      </c>
      <c r="F57" s="30">
        <f t="shared" si="4"/>
        <v>-16500</v>
      </c>
      <c r="G57" s="30">
        <v>-16500</v>
      </c>
    </row>
    <row r="58" spans="1:8" ht="12.75">
      <c r="A58" s="5">
        <v>37116</v>
      </c>
      <c r="B58" s="5"/>
      <c r="C58" s="4" t="s">
        <v>41</v>
      </c>
      <c r="D58" s="4"/>
      <c r="E58" s="4"/>
      <c r="F58" s="30">
        <f t="shared" si="4"/>
        <v>6923.41</v>
      </c>
      <c r="G58" s="30">
        <v>3461.71</v>
      </c>
      <c r="H58" s="30">
        <v>3461.7</v>
      </c>
    </row>
    <row r="59" spans="1:7" ht="12.75">
      <c r="A59" s="5">
        <v>37143</v>
      </c>
      <c r="B59" s="5"/>
      <c r="C59" s="4" t="s">
        <v>41</v>
      </c>
      <c r="D59" s="4"/>
      <c r="E59" s="4" t="s">
        <v>53</v>
      </c>
      <c r="F59" s="30">
        <f t="shared" si="4"/>
        <v>-816</v>
      </c>
      <c r="G59" s="30">
        <v>-816</v>
      </c>
    </row>
    <row r="60" spans="1:7" ht="12.75">
      <c r="A60" s="5">
        <v>37159</v>
      </c>
      <c r="B60" s="5"/>
      <c r="C60" s="4" t="s">
        <v>74</v>
      </c>
      <c r="D60" s="4"/>
      <c r="E60" s="4" t="s">
        <v>54</v>
      </c>
      <c r="F60" s="30">
        <f t="shared" si="4"/>
        <v>14176</v>
      </c>
      <c r="G60" s="30">
        <v>14176</v>
      </c>
    </row>
    <row r="61" spans="1:7" ht="12.75">
      <c r="A61" s="5">
        <v>37178</v>
      </c>
      <c r="B61" s="5"/>
      <c r="C61" s="4" t="s">
        <v>28</v>
      </c>
      <c r="D61" s="4"/>
      <c r="E61" s="4" t="s">
        <v>55</v>
      </c>
      <c r="F61" s="30">
        <f t="shared" si="4"/>
        <v>-54.54</v>
      </c>
      <c r="G61" s="30">
        <v>-54.54</v>
      </c>
    </row>
    <row r="62" spans="1:7" ht="13.5" thickBot="1">
      <c r="A62" s="5">
        <v>37235</v>
      </c>
      <c r="B62" s="5"/>
      <c r="C62" s="4" t="s">
        <v>56</v>
      </c>
      <c r="D62" s="4"/>
      <c r="E62" s="4" t="s">
        <v>57</v>
      </c>
      <c r="F62" s="30">
        <f t="shared" si="4"/>
        <v>-3026.5</v>
      </c>
      <c r="G62" s="30">
        <v>-3026.5</v>
      </c>
    </row>
    <row r="63" spans="1:8" ht="12.75">
      <c r="A63" s="7">
        <v>2001</v>
      </c>
      <c r="B63" s="3"/>
      <c r="C63" s="25">
        <v>303</v>
      </c>
      <c r="D63" s="2"/>
      <c r="E63" s="40">
        <f>F63/C63</f>
        <v>222.6612871287129</v>
      </c>
      <c r="F63" s="34">
        <f>SUM(F53:F62)</f>
        <v>67466.37000000001</v>
      </c>
      <c r="G63" s="34">
        <f>SUM(G53:G62)</f>
        <v>26504.67</v>
      </c>
      <c r="H63" s="34">
        <f>SUM(H53:H62)</f>
        <v>40961.7</v>
      </c>
    </row>
    <row r="64" spans="1:8" ht="12.75">
      <c r="A64" s="5"/>
      <c r="B64" s="5"/>
      <c r="C64" s="4"/>
      <c r="D64" s="4"/>
      <c r="E64" s="4"/>
      <c r="F64" s="30"/>
      <c r="G64" s="30"/>
      <c r="H64" s="30"/>
    </row>
    <row r="65" spans="1:7" ht="12.75">
      <c r="A65" s="5">
        <v>37357</v>
      </c>
      <c r="B65" s="5"/>
      <c r="C65" s="4" t="s">
        <v>41</v>
      </c>
      <c r="D65" s="4"/>
      <c r="E65" s="4" t="s">
        <v>58</v>
      </c>
      <c r="F65" s="30">
        <f aca="true" t="shared" si="5" ref="F65:F74">G65+H65</f>
        <v>-778.5</v>
      </c>
      <c r="G65" s="30">
        <v>-778.5</v>
      </c>
    </row>
    <row r="66" spans="1:7" ht="12.75">
      <c r="A66" s="5">
        <v>37385</v>
      </c>
      <c r="B66" s="5"/>
      <c r="C66" s="4" t="s">
        <v>84</v>
      </c>
      <c r="D66" s="4"/>
      <c r="E66" s="4" t="s">
        <v>59</v>
      </c>
      <c r="F66" s="30">
        <f t="shared" si="5"/>
        <v>-2044</v>
      </c>
      <c r="G66" s="30">
        <v>-2044</v>
      </c>
    </row>
    <row r="67" spans="1:7" ht="12.75">
      <c r="A67" s="5">
        <v>37396</v>
      </c>
      <c r="B67" s="5"/>
      <c r="C67" s="4" t="s">
        <v>41</v>
      </c>
      <c r="D67" s="4"/>
      <c r="E67" s="4" t="s">
        <v>60</v>
      </c>
      <c r="F67" s="30">
        <f t="shared" si="5"/>
        <v>-1392</v>
      </c>
      <c r="G67" s="30">
        <v>-1392</v>
      </c>
    </row>
    <row r="68" spans="1:8" ht="12.75">
      <c r="A68" s="5">
        <v>37397</v>
      </c>
      <c r="B68" s="5"/>
      <c r="C68" s="4" t="s">
        <v>41</v>
      </c>
      <c r="D68" s="4"/>
      <c r="E68" s="4" t="s">
        <v>61</v>
      </c>
      <c r="F68" s="30">
        <f t="shared" si="5"/>
        <v>4000</v>
      </c>
      <c r="G68" s="30">
        <v>2000</v>
      </c>
      <c r="H68" s="30">
        <v>2000</v>
      </c>
    </row>
    <row r="69" spans="1:7" ht="12.75">
      <c r="A69" s="5">
        <v>37423</v>
      </c>
      <c r="B69" s="5"/>
      <c r="C69" s="4" t="s">
        <v>41</v>
      </c>
      <c r="D69" s="4"/>
      <c r="E69" s="4" t="s">
        <v>62</v>
      </c>
      <c r="F69" s="30">
        <f t="shared" si="5"/>
        <v>-1536</v>
      </c>
      <c r="G69" s="30">
        <v>-1536</v>
      </c>
    </row>
    <row r="70" spans="1:8" ht="12.75">
      <c r="A70" s="5">
        <v>37487</v>
      </c>
      <c r="B70" s="5"/>
      <c r="C70" s="4" t="s">
        <v>41</v>
      </c>
      <c r="D70" s="4"/>
      <c r="E70" s="4"/>
      <c r="F70" s="30">
        <f t="shared" si="5"/>
        <v>95000</v>
      </c>
      <c r="G70" s="30">
        <v>47500</v>
      </c>
      <c r="H70" s="30">
        <v>47500</v>
      </c>
    </row>
    <row r="71" spans="1:7" ht="12.75">
      <c r="A71" s="5">
        <v>37510</v>
      </c>
      <c r="B71" s="5"/>
      <c r="C71" s="4" t="s">
        <v>41</v>
      </c>
      <c r="D71" s="4"/>
      <c r="E71" s="4" t="s">
        <v>85</v>
      </c>
      <c r="F71" s="30">
        <f t="shared" si="5"/>
        <v>-1728</v>
      </c>
      <c r="G71" s="30">
        <v>-1728</v>
      </c>
    </row>
    <row r="72" spans="1:8" ht="12.75">
      <c r="A72" s="5">
        <v>37557</v>
      </c>
      <c r="B72" s="5"/>
      <c r="C72" s="4" t="s">
        <v>41</v>
      </c>
      <c r="D72" s="4"/>
      <c r="E72" s="4" t="s">
        <v>75</v>
      </c>
      <c r="F72" s="30">
        <f t="shared" si="5"/>
        <v>8357.95</v>
      </c>
      <c r="G72" s="30">
        <v>4178.98</v>
      </c>
      <c r="H72" s="30">
        <v>4178.97</v>
      </c>
    </row>
    <row r="73" spans="1:7" ht="12.75">
      <c r="A73" s="5">
        <v>37595</v>
      </c>
      <c r="B73" s="5"/>
      <c r="C73" s="4" t="s">
        <v>63</v>
      </c>
      <c r="D73" s="4"/>
      <c r="E73" s="4" t="s">
        <v>64</v>
      </c>
      <c r="F73" s="30">
        <f t="shared" si="5"/>
        <v>-12100</v>
      </c>
      <c r="G73" s="30">
        <v>-12100</v>
      </c>
    </row>
    <row r="74" spans="1:7" ht="13.5" thickBot="1">
      <c r="A74" s="5">
        <v>37621</v>
      </c>
      <c r="B74" s="5"/>
      <c r="C74" s="4" t="s">
        <v>65</v>
      </c>
      <c r="D74" s="4"/>
      <c r="E74" s="4"/>
      <c r="F74" s="30">
        <f t="shared" si="5"/>
        <v>326.13</v>
      </c>
      <c r="G74" s="30">
        <v>326.13</v>
      </c>
    </row>
    <row r="75" spans="1:8" ht="12.75">
      <c r="A75" s="7">
        <v>2002</v>
      </c>
      <c r="B75" s="6"/>
      <c r="C75" s="6">
        <v>375</v>
      </c>
      <c r="D75" s="6"/>
      <c r="E75" s="40">
        <f>F75/C75</f>
        <v>234.94821333333334</v>
      </c>
      <c r="F75" s="35">
        <f>SUM(F65:F74)</f>
        <v>88105.58</v>
      </c>
      <c r="G75" s="35">
        <f>SUM(G65:G74)</f>
        <v>34426.60999999999</v>
      </c>
      <c r="H75" s="34">
        <f>SUM(H65:H74)</f>
        <v>53678.97</v>
      </c>
    </row>
    <row r="76" ht="12.75">
      <c r="H76" s="30"/>
    </row>
    <row r="77" spans="1:7" ht="12.75">
      <c r="A77" s="5">
        <v>37633</v>
      </c>
      <c r="B77" s="5"/>
      <c r="C77" s="4" t="s">
        <v>65</v>
      </c>
      <c r="D77" s="4"/>
      <c r="E77" s="4"/>
      <c r="F77" s="30">
        <f aca="true" t="shared" si="6" ref="F77:F85">G77+H77</f>
        <v>34.26</v>
      </c>
      <c r="G77" s="30">
        <v>34.26</v>
      </c>
    </row>
    <row r="78" spans="1:7" ht="12.75">
      <c r="A78" s="5">
        <v>37668</v>
      </c>
      <c r="B78" s="5"/>
      <c r="C78" s="4" t="s">
        <v>41</v>
      </c>
      <c r="D78" s="4"/>
      <c r="E78" s="4" t="s">
        <v>66</v>
      </c>
      <c r="F78" s="30">
        <f t="shared" si="6"/>
        <v>-3080</v>
      </c>
      <c r="G78" s="30">
        <v>-3080</v>
      </c>
    </row>
    <row r="79" spans="1:7" ht="12.75">
      <c r="A79" s="5">
        <v>37718</v>
      </c>
      <c r="B79" s="5"/>
      <c r="C79" s="4" t="s">
        <v>74</v>
      </c>
      <c r="D79" s="4"/>
      <c r="E79" s="4" t="s">
        <v>67</v>
      </c>
      <c r="F79" s="30">
        <f t="shared" si="6"/>
        <v>9735</v>
      </c>
      <c r="G79" s="30">
        <v>9735</v>
      </c>
    </row>
    <row r="80" spans="1:7" ht="12.75">
      <c r="A80" s="5">
        <v>37730</v>
      </c>
      <c r="B80" s="5"/>
      <c r="C80" s="4" t="s">
        <v>41</v>
      </c>
      <c r="D80" s="4"/>
      <c r="E80" s="4" t="s">
        <v>86</v>
      </c>
      <c r="F80" s="30">
        <f t="shared" si="6"/>
        <v>-1698</v>
      </c>
      <c r="G80" s="30">
        <v>-1698</v>
      </c>
    </row>
    <row r="81" spans="1:7" ht="12.75">
      <c r="A81" s="5">
        <v>37794</v>
      </c>
      <c r="B81" s="5"/>
      <c r="C81" s="4" t="s">
        <v>41</v>
      </c>
      <c r="D81" s="4"/>
      <c r="E81" s="4" t="s">
        <v>87</v>
      </c>
      <c r="F81" s="30">
        <f t="shared" si="6"/>
        <v>-1632</v>
      </c>
      <c r="G81" s="30">
        <v>-1632</v>
      </c>
    </row>
    <row r="82" spans="1:7" ht="12.75">
      <c r="A82" s="5">
        <v>37849</v>
      </c>
      <c r="B82" s="5"/>
      <c r="C82" s="4" t="s">
        <v>41</v>
      </c>
      <c r="D82" s="4"/>
      <c r="E82" s="4" t="s">
        <v>88</v>
      </c>
      <c r="F82" s="30">
        <f t="shared" si="6"/>
        <v>-1968</v>
      </c>
      <c r="G82" s="30">
        <v>-1968</v>
      </c>
    </row>
    <row r="83" spans="1:8" ht="12.75">
      <c r="A83" s="5">
        <v>37900</v>
      </c>
      <c r="B83" s="5"/>
      <c r="C83" s="4" t="s">
        <v>41</v>
      </c>
      <c r="D83" s="4"/>
      <c r="E83" s="4"/>
      <c r="F83" s="30">
        <f t="shared" si="6"/>
        <v>30000</v>
      </c>
      <c r="G83" s="30">
        <v>15000</v>
      </c>
      <c r="H83" s="30">
        <v>15000</v>
      </c>
    </row>
    <row r="84" spans="1:7" ht="12.75">
      <c r="A84" s="5">
        <v>37912</v>
      </c>
      <c r="B84" s="5"/>
      <c r="C84" s="4" t="s">
        <v>41</v>
      </c>
      <c r="D84" s="4"/>
      <c r="E84" s="4" t="s">
        <v>69</v>
      </c>
      <c r="F84" s="30">
        <f t="shared" si="6"/>
        <v>-960</v>
      </c>
      <c r="G84" s="30">
        <v>-960</v>
      </c>
    </row>
    <row r="85" spans="1:8" ht="13.5" thickBot="1">
      <c r="A85" s="5">
        <v>37922</v>
      </c>
      <c r="B85" s="5"/>
      <c r="C85" s="4" t="s">
        <v>65</v>
      </c>
      <c r="D85" s="4"/>
      <c r="E85" s="4" t="s">
        <v>68</v>
      </c>
      <c r="F85" s="30">
        <f t="shared" si="6"/>
        <v>3615.95</v>
      </c>
      <c r="G85" s="30">
        <v>1807.98</v>
      </c>
      <c r="H85" s="30">
        <v>1807.97</v>
      </c>
    </row>
    <row r="86" spans="1:8" ht="12.75">
      <c r="A86" s="7">
        <v>2003</v>
      </c>
      <c r="B86" s="3"/>
      <c r="C86" s="25">
        <v>166</v>
      </c>
      <c r="D86" s="2"/>
      <c r="E86" s="40">
        <f>F86/C86</f>
        <v>205.10367469879517</v>
      </c>
      <c r="F86" s="34">
        <f>SUM(F77:F85)</f>
        <v>34047.21</v>
      </c>
      <c r="G86" s="34">
        <f>SUM(G77:G85)</f>
        <v>17239.24</v>
      </c>
      <c r="H86" s="34">
        <f>SUM(H77:H85)</f>
        <v>16807.97</v>
      </c>
    </row>
    <row r="88" spans="1:7" ht="12.75">
      <c r="A88" s="5">
        <v>38094</v>
      </c>
      <c r="B88" s="5"/>
      <c r="C88" s="4" t="s">
        <v>41</v>
      </c>
      <c r="D88" s="4"/>
      <c r="E88" s="4" t="s">
        <v>69</v>
      </c>
      <c r="F88" s="30">
        <f>G88+H88</f>
        <v>-2150</v>
      </c>
      <c r="G88" s="30">
        <v>-2150</v>
      </c>
    </row>
    <row r="89" spans="1:7" ht="12.75">
      <c r="A89" s="5">
        <v>38150</v>
      </c>
      <c r="B89" s="5"/>
      <c r="C89" s="4" t="s">
        <v>41</v>
      </c>
      <c r="D89" s="4"/>
      <c r="E89" s="4" t="s">
        <v>69</v>
      </c>
      <c r="F89" s="30">
        <f>G89+H89</f>
        <v>-1950</v>
      </c>
      <c r="G89" s="30">
        <v>-1950</v>
      </c>
    </row>
    <row r="90" spans="1:7" ht="12.75">
      <c r="A90" s="5">
        <v>38248</v>
      </c>
      <c r="B90" s="5"/>
      <c r="C90" s="4" t="s">
        <v>41</v>
      </c>
      <c r="D90" s="4"/>
      <c r="E90" s="4" t="s">
        <v>70</v>
      </c>
      <c r="F90" s="30">
        <f>G90+H90</f>
        <v>-2186.62</v>
      </c>
      <c r="G90" s="30">
        <v>-2186.62</v>
      </c>
    </row>
    <row r="91" spans="1:8" ht="12.75">
      <c r="A91" s="5">
        <v>38291</v>
      </c>
      <c r="B91" s="5"/>
      <c r="C91" s="4" t="s">
        <v>41</v>
      </c>
      <c r="D91" s="4"/>
      <c r="E91" s="4" t="s">
        <v>82</v>
      </c>
      <c r="F91" s="30">
        <f>G91+H91</f>
        <v>56854.869999999995</v>
      </c>
      <c r="G91" s="30">
        <v>28427.44</v>
      </c>
      <c r="H91" s="30">
        <v>28427.43</v>
      </c>
    </row>
    <row r="92" spans="1:7" ht="13.5" thickBot="1">
      <c r="A92" s="5">
        <v>38311</v>
      </c>
      <c r="B92" s="5"/>
      <c r="C92" s="4" t="s">
        <v>41</v>
      </c>
      <c r="D92" s="4"/>
      <c r="E92" s="4" t="s">
        <v>71</v>
      </c>
      <c r="F92" s="30">
        <f>G92+H92</f>
        <v>-1950</v>
      </c>
      <c r="G92" s="30">
        <v>-1950</v>
      </c>
    </row>
    <row r="93" spans="1:8" ht="12.75">
      <c r="A93" s="7">
        <v>2004</v>
      </c>
      <c r="B93" s="6"/>
      <c r="C93" s="6">
        <v>205</v>
      </c>
      <c r="D93" s="6"/>
      <c r="E93" s="40">
        <f>F93/C93</f>
        <v>237.16219512195119</v>
      </c>
      <c r="F93" s="35">
        <f>SUM(F88:F92)</f>
        <v>48618.24999999999</v>
      </c>
      <c r="G93" s="35">
        <f>SUM(G88:G92)</f>
        <v>20190.82</v>
      </c>
      <c r="H93" s="34">
        <f>SUM(H88:H92)</f>
        <v>28427.43</v>
      </c>
    </row>
    <row r="94" ht="12.75">
      <c r="H94" s="30"/>
    </row>
    <row r="95" spans="1:7" ht="13.5" thickBot="1">
      <c r="A95" s="5">
        <v>38405</v>
      </c>
      <c r="B95" s="5"/>
      <c r="C95" s="4" t="s">
        <v>41</v>
      </c>
      <c r="D95" s="4"/>
      <c r="E95" s="4" t="s">
        <v>72</v>
      </c>
      <c r="F95" s="30">
        <f>G95+H95</f>
        <v>-650</v>
      </c>
      <c r="G95" s="30">
        <v>-650</v>
      </c>
    </row>
    <row r="96" spans="1:8" ht="12.75">
      <c r="A96" s="7">
        <v>2005</v>
      </c>
      <c r="B96" s="6"/>
      <c r="C96" s="6">
        <v>0</v>
      </c>
      <c r="D96" s="6"/>
      <c r="E96" s="6"/>
      <c r="F96" s="35">
        <f>SUM(F95)</f>
        <v>-650</v>
      </c>
      <c r="G96" s="35">
        <f>SUM(G95)</f>
        <v>-650</v>
      </c>
      <c r="H96" s="35">
        <f>SUM(H95)</f>
        <v>0</v>
      </c>
    </row>
    <row r="97" spans="1:8" ht="12.75">
      <c r="A97" s="7"/>
      <c r="B97" s="6"/>
      <c r="C97" s="6"/>
      <c r="D97" s="6"/>
      <c r="E97" s="6"/>
      <c r="F97" s="36"/>
      <c r="G97" s="36"/>
      <c r="H97" s="36"/>
    </row>
    <row r="98" spans="1:7" ht="13.5" thickBot="1">
      <c r="A98" s="5"/>
      <c r="B98" s="5"/>
      <c r="C98" s="4"/>
      <c r="D98" s="4"/>
      <c r="E98" s="4"/>
      <c r="F98" s="30"/>
      <c r="G98" s="30"/>
    </row>
    <row r="99" spans="1:8" ht="12.75">
      <c r="A99" s="7">
        <v>2006</v>
      </c>
      <c r="B99" s="6"/>
      <c r="C99" s="6">
        <v>0</v>
      </c>
      <c r="D99" s="6"/>
      <c r="E99" s="6"/>
      <c r="F99" s="35">
        <f>SUM(F98)</f>
        <v>0</v>
      </c>
      <c r="G99" s="35">
        <f>SUM(G98)</f>
        <v>0</v>
      </c>
      <c r="H99" s="35">
        <f>SUM(H98)</f>
        <v>0</v>
      </c>
    </row>
    <row r="100" spans="1:8" ht="12.75">
      <c r="A100" s="7"/>
      <c r="B100" s="6"/>
      <c r="C100" s="6"/>
      <c r="D100" s="6"/>
      <c r="E100" s="6"/>
      <c r="F100" s="36"/>
      <c r="G100" s="36"/>
      <c r="H100" s="36"/>
    </row>
    <row r="101" spans="1:7" ht="12.75">
      <c r="A101" s="5">
        <v>39225</v>
      </c>
      <c r="B101" s="5"/>
      <c r="C101" s="4" t="s">
        <v>41</v>
      </c>
      <c r="D101" s="4"/>
      <c r="E101" s="4" t="s">
        <v>98</v>
      </c>
      <c r="F101" s="30">
        <v>-2200</v>
      </c>
      <c r="G101" s="30">
        <v>-2200</v>
      </c>
    </row>
    <row r="102" spans="1:7" ht="13.5" thickBot="1">
      <c r="A102" s="5">
        <v>39295</v>
      </c>
      <c r="B102" s="5"/>
      <c r="C102" s="4"/>
      <c r="D102" s="4"/>
      <c r="E102" s="4" t="s">
        <v>99</v>
      </c>
      <c r="F102" s="30">
        <v>50</v>
      </c>
      <c r="G102" s="30">
        <v>50</v>
      </c>
    </row>
    <row r="103" spans="1:8" ht="12.75">
      <c r="A103" s="7">
        <v>2007</v>
      </c>
      <c r="B103" s="6"/>
      <c r="C103" s="6">
        <v>0</v>
      </c>
      <c r="D103" s="6"/>
      <c r="E103" s="6"/>
      <c r="F103" s="35">
        <f>SUM(F101:F102)</f>
        <v>-2150</v>
      </c>
      <c r="G103" s="35">
        <f>SUM(G101:G102)</f>
        <v>-2150</v>
      </c>
      <c r="H103" s="35">
        <f>SUM(H101)</f>
        <v>0</v>
      </c>
    </row>
    <row r="104" spans="1:8" s="51" customFormat="1" ht="12.75">
      <c r="A104" s="49"/>
      <c r="B104" s="49"/>
      <c r="C104" s="49"/>
      <c r="D104" s="49"/>
      <c r="E104" s="49"/>
      <c r="F104" s="50"/>
      <c r="G104" s="50"/>
      <c r="H104" s="50"/>
    </row>
    <row r="105" spans="1:8" s="51" customFormat="1" ht="12.75">
      <c r="A105" s="52">
        <v>39569</v>
      </c>
      <c r="B105" s="49"/>
      <c r="C105" s="4" t="s">
        <v>102</v>
      </c>
      <c r="D105" s="49"/>
      <c r="E105" s="49" t="s">
        <v>99</v>
      </c>
      <c r="F105" s="50">
        <v>-300</v>
      </c>
      <c r="G105" s="50">
        <v>-300</v>
      </c>
      <c r="H105" s="50"/>
    </row>
    <row r="106" spans="1:8" s="51" customFormat="1" ht="12.75">
      <c r="A106" s="52">
        <v>39583</v>
      </c>
      <c r="B106" s="49"/>
      <c r="C106" s="4" t="s">
        <v>100</v>
      </c>
      <c r="D106" s="49"/>
      <c r="E106" s="49" t="s">
        <v>103</v>
      </c>
      <c r="F106" s="50">
        <v>-1950</v>
      </c>
      <c r="G106" s="50">
        <v>-1950</v>
      </c>
      <c r="H106" s="50"/>
    </row>
    <row r="107" spans="1:8" ht="12.75">
      <c r="A107" s="5">
        <v>39603</v>
      </c>
      <c r="B107" s="5"/>
      <c r="C107" s="4" t="s">
        <v>41</v>
      </c>
      <c r="D107" s="4"/>
      <c r="E107" s="4" t="s">
        <v>82</v>
      </c>
      <c r="F107" s="30">
        <v>58925.95</v>
      </c>
      <c r="G107" s="30">
        <v>58925.95</v>
      </c>
      <c r="H107" s="30"/>
    </row>
    <row r="108" spans="1:7" ht="12.75">
      <c r="A108" s="5">
        <v>39654</v>
      </c>
      <c r="B108" s="5"/>
      <c r="C108" s="4" t="s">
        <v>41</v>
      </c>
      <c r="D108" s="4"/>
      <c r="E108" s="4" t="s">
        <v>82</v>
      </c>
      <c r="F108" s="30">
        <v>1755.93</v>
      </c>
      <c r="G108" s="30">
        <v>1755.93</v>
      </c>
    </row>
    <row r="109" spans="1:7" ht="13.5" thickBot="1">
      <c r="A109" s="5">
        <v>39781</v>
      </c>
      <c r="B109" s="5"/>
      <c r="C109" s="4" t="s">
        <v>100</v>
      </c>
      <c r="D109" s="4"/>
      <c r="E109" s="4" t="s">
        <v>101</v>
      </c>
      <c r="F109" s="30">
        <v>-600</v>
      </c>
      <c r="G109" s="30">
        <v>-600</v>
      </c>
    </row>
    <row r="110" spans="1:8" ht="12.75">
      <c r="A110" s="7">
        <v>2008</v>
      </c>
      <c r="B110" s="6"/>
      <c r="C110" s="6">
        <v>302</v>
      </c>
      <c r="D110" s="6"/>
      <c r="E110" s="40">
        <f>F110/C110</f>
        <v>191.49629139072846</v>
      </c>
      <c r="F110" s="35">
        <f>SUM(F105:F109)</f>
        <v>57831.88</v>
      </c>
      <c r="G110" s="35">
        <f>SUM(G105:G109)</f>
        <v>57831.88</v>
      </c>
      <c r="H110" s="34">
        <f>SUM(H101:H108)</f>
        <v>0</v>
      </c>
    </row>
    <row r="111" spans="1:8" ht="12.75">
      <c r="A111" s="7"/>
      <c r="B111" s="6"/>
      <c r="C111" s="6"/>
      <c r="D111" s="6"/>
      <c r="E111" s="6"/>
      <c r="F111" s="36"/>
      <c r="G111" s="36"/>
      <c r="H111" s="36"/>
    </row>
    <row r="112" spans="1:7" ht="13.5" thickBot="1">
      <c r="A112" s="5"/>
      <c r="B112" s="5"/>
      <c r="C112" s="4"/>
      <c r="D112" s="4"/>
      <c r="E112" s="4"/>
      <c r="F112" s="30"/>
      <c r="G112" s="30"/>
    </row>
    <row r="113" spans="1:8" ht="12.75">
      <c r="A113" s="7">
        <v>2009</v>
      </c>
      <c r="B113" s="6"/>
      <c r="C113" s="6">
        <v>0</v>
      </c>
      <c r="D113" s="6"/>
      <c r="E113" s="6"/>
      <c r="F113" s="35">
        <f>SUM(F112)</f>
        <v>0</v>
      </c>
      <c r="G113" s="35">
        <f>SUM(G112)</f>
        <v>0</v>
      </c>
      <c r="H113" s="35">
        <f>SUM(H112)</f>
        <v>0</v>
      </c>
    </row>
    <row r="114" spans="1:8" ht="12.75">
      <c r="A114" s="7"/>
      <c r="B114" s="6"/>
      <c r="C114" s="6"/>
      <c r="D114" s="6"/>
      <c r="E114" s="6"/>
      <c r="F114" s="36"/>
      <c r="G114" s="36"/>
      <c r="H114" s="36"/>
    </row>
    <row r="117" spans="6:8" ht="12.75">
      <c r="F117" s="26" t="s">
        <v>77</v>
      </c>
      <c r="G117" s="27" t="s">
        <v>0</v>
      </c>
      <c r="H117" s="26" t="s">
        <v>1</v>
      </c>
    </row>
    <row r="118" spans="1:8" s="8" customFormat="1" ht="13.5" thickBot="1">
      <c r="A118" s="13" t="s">
        <v>76</v>
      </c>
      <c r="B118" s="7"/>
      <c r="C118" s="13" t="s">
        <v>90</v>
      </c>
      <c r="D118" s="7"/>
      <c r="E118" s="13" t="s">
        <v>94</v>
      </c>
      <c r="F118" s="26" t="s">
        <v>78</v>
      </c>
      <c r="G118" s="27" t="s">
        <v>3</v>
      </c>
      <c r="H118" s="26" t="s">
        <v>3</v>
      </c>
    </row>
    <row r="119" spans="1:8" s="8" customFormat="1" ht="12.75">
      <c r="A119" s="23"/>
      <c r="B119" s="23"/>
      <c r="C119" s="23"/>
      <c r="D119" s="23"/>
      <c r="E119" s="32"/>
      <c r="F119" s="32"/>
      <c r="G119" s="32"/>
      <c r="H119" s="32"/>
    </row>
    <row r="120" spans="1:8" s="8" customFormat="1" ht="12.75">
      <c r="A120" s="24">
        <v>1980</v>
      </c>
      <c r="B120" s="7"/>
      <c r="C120" s="43">
        <v>302</v>
      </c>
      <c r="D120" s="7"/>
      <c r="E120" s="37"/>
      <c r="F120" s="37"/>
      <c r="G120" s="37"/>
      <c r="H120" s="37"/>
    </row>
    <row r="121" spans="1:8" s="8" customFormat="1" ht="12.75">
      <c r="A121" s="24">
        <v>1981</v>
      </c>
      <c r="B121" s="7"/>
      <c r="C121" s="43">
        <v>383</v>
      </c>
      <c r="D121" s="7"/>
      <c r="E121" s="37"/>
      <c r="F121" s="37"/>
      <c r="G121" s="37"/>
      <c r="H121" s="37"/>
    </row>
    <row r="122" spans="1:8" s="8" customFormat="1" ht="12.75">
      <c r="A122" s="24">
        <v>1982</v>
      </c>
      <c r="B122" s="7"/>
      <c r="C122" s="43">
        <v>0</v>
      </c>
      <c r="D122" s="7"/>
      <c r="E122" s="37"/>
      <c r="F122" s="37"/>
      <c r="G122" s="37"/>
      <c r="H122" s="37"/>
    </row>
    <row r="123" spans="1:8" s="8" customFormat="1" ht="12.75">
      <c r="A123" s="24">
        <v>1983</v>
      </c>
      <c r="B123" s="7"/>
      <c r="C123" s="43">
        <v>0</v>
      </c>
      <c r="D123" s="7"/>
      <c r="E123" s="37"/>
      <c r="F123" s="37"/>
      <c r="G123" s="37"/>
      <c r="H123" s="37"/>
    </row>
    <row r="124" spans="1:8" s="8" customFormat="1" ht="12.75">
      <c r="A124" s="24">
        <v>1984</v>
      </c>
      <c r="B124" s="7"/>
      <c r="C124" s="43">
        <v>464</v>
      </c>
      <c r="D124" s="7"/>
      <c r="E124" s="37"/>
      <c r="F124" s="37"/>
      <c r="G124" s="37"/>
      <c r="H124" s="37"/>
    </row>
    <row r="125" spans="1:8" s="8" customFormat="1" ht="12.75">
      <c r="A125" s="24">
        <v>1985</v>
      </c>
      <c r="B125" s="7"/>
      <c r="C125" s="43">
        <v>0</v>
      </c>
      <c r="D125" s="7"/>
      <c r="E125" s="37"/>
      <c r="F125" s="37"/>
      <c r="G125" s="37"/>
      <c r="H125" s="37"/>
    </row>
    <row r="126" spans="1:8" s="8" customFormat="1" ht="12.75">
      <c r="A126" s="24">
        <v>1986</v>
      </c>
      <c r="B126" s="7"/>
      <c r="C126" s="43">
        <v>331</v>
      </c>
      <c r="D126" s="7"/>
      <c r="E126" s="37"/>
      <c r="F126" s="37"/>
      <c r="G126" s="37"/>
      <c r="H126" s="37"/>
    </row>
    <row r="127" spans="1:8" s="8" customFormat="1" ht="12.75">
      <c r="A127" s="24">
        <v>1987</v>
      </c>
      <c r="B127" s="7"/>
      <c r="C127" s="43">
        <v>439</v>
      </c>
      <c r="D127" s="7"/>
      <c r="E127" s="37"/>
      <c r="F127" s="37"/>
      <c r="G127" s="37"/>
      <c r="H127" s="37"/>
    </row>
    <row r="128" spans="1:8" s="8" customFormat="1" ht="12.75">
      <c r="A128" s="24">
        <v>1988</v>
      </c>
      <c r="B128" s="7"/>
      <c r="C128" s="43">
        <v>30</v>
      </c>
      <c r="D128" s="7"/>
      <c r="E128" s="37"/>
      <c r="F128" s="37"/>
      <c r="G128" s="37"/>
      <c r="H128" s="37"/>
    </row>
    <row r="129" spans="1:8" s="8" customFormat="1" ht="12.75">
      <c r="A129" s="24">
        <v>1989</v>
      </c>
      <c r="B129" s="7"/>
      <c r="C129" s="43">
        <v>766</v>
      </c>
      <c r="D129" s="7"/>
      <c r="E129" s="37"/>
      <c r="F129" s="37"/>
      <c r="G129" s="37"/>
      <c r="H129" s="37"/>
    </row>
    <row r="130" spans="1:8" s="8" customFormat="1" ht="12.75">
      <c r="A130" s="24">
        <v>1990</v>
      </c>
      <c r="B130" s="7"/>
      <c r="C130" s="43">
        <v>0</v>
      </c>
      <c r="D130" s="7"/>
      <c r="E130" s="37"/>
      <c r="F130" s="37"/>
      <c r="G130" s="37"/>
      <c r="H130" s="37"/>
    </row>
    <row r="131" spans="1:8" s="8" customFormat="1" ht="12.75">
      <c r="A131" s="24">
        <v>1991</v>
      </c>
      <c r="B131" s="7"/>
      <c r="C131" s="43">
        <v>100</v>
      </c>
      <c r="D131" s="7"/>
      <c r="E131" s="37"/>
      <c r="F131" s="37"/>
      <c r="G131" s="37"/>
      <c r="H131" s="37"/>
    </row>
    <row r="132" spans="1:8" s="8" customFormat="1" ht="12.75">
      <c r="A132" s="24">
        <v>1992</v>
      </c>
      <c r="B132" s="7"/>
      <c r="C132" s="43">
        <v>0</v>
      </c>
      <c r="D132" s="7"/>
      <c r="E132" s="37"/>
      <c r="F132" s="37"/>
      <c r="G132" s="37"/>
      <c r="H132" s="37"/>
    </row>
    <row r="133" spans="1:8" s="8" customFormat="1" ht="12.75">
      <c r="A133" s="24">
        <v>1993</v>
      </c>
      <c r="B133" s="7"/>
      <c r="C133" s="43">
        <v>71</v>
      </c>
      <c r="D133" s="7"/>
      <c r="E133" s="37"/>
      <c r="F133" s="37"/>
      <c r="G133" s="37"/>
      <c r="H133" s="37"/>
    </row>
    <row r="134" spans="1:8" s="8" customFormat="1" ht="12.75">
      <c r="A134" s="24">
        <v>1994</v>
      </c>
      <c r="B134" s="7"/>
      <c r="C134" s="43">
        <v>0</v>
      </c>
      <c r="D134" s="7"/>
      <c r="E134" s="37"/>
      <c r="F134" s="37"/>
      <c r="G134" s="37"/>
      <c r="H134" s="37"/>
    </row>
    <row r="135" spans="1:8" s="8" customFormat="1" ht="12.75">
      <c r="A135" s="24">
        <v>1995</v>
      </c>
      <c r="B135" s="7"/>
      <c r="C135" s="43">
        <v>494</v>
      </c>
      <c r="D135" s="7"/>
      <c r="E135" s="37"/>
      <c r="F135" s="37"/>
      <c r="G135" s="37"/>
      <c r="H135" s="37"/>
    </row>
    <row r="136" spans="1:8" s="8" customFormat="1" ht="12.75">
      <c r="A136" s="24">
        <v>1996</v>
      </c>
      <c r="B136" s="7"/>
      <c r="C136" s="43">
        <v>0</v>
      </c>
      <c r="D136" s="7"/>
      <c r="E136" s="37"/>
      <c r="F136" s="37"/>
      <c r="G136" s="37"/>
      <c r="H136" s="37"/>
    </row>
    <row r="137" spans="1:8" s="8" customFormat="1" ht="12.75">
      <c r="A137" s="12">
        <f>A$13</f>
        <v>1997</v>
      </c>
      <c r="B137" s="7"/>
      <c r="C137" s="44">
        <f aca="true" t="shared" si="7" ref="C137:H137">C$13</f>
        <v>425</v>
      </c>
      <c r="D137" s="12">
        <f t="shared" si="7"/>
        <v>0</v>
      </c>
      <c r="E137" s="38">
        <f t="shared" si="7"/>
        <v>232.24009411764703</v>
      </c>
      <c r="F137" s="38">
        <f t="shared" si="7"/>
        <v>98702.04</v>
      </c>
      <c r="G137" s="38">
        <f t="shared" si="7"/>
        <v>9470.08</v>
      </c>
      <c r="H137" s="38">
        <f t="shared" si="7"/>
        <v>89231.96</v>
      </c>
    </row>
    <row r="138" spans="1:8" s="8" customFormat="1" ht="12.75">
      <c r="A138" s="12">
        <f>A$20</f>
        <v>1998</v>
      </c>
      <c r="B138" s="7"/>
      <c r="C138" s="44">
        <f aca="true" t="shared" si="8" ref="C138:H138">C$20</f>
        <v>0</v>
      </c>
      <c r="D138" s="12">
        <f t="shared" si="8"/>
        <v>0</v>
      </c>
      <c r="E138" s="38"/>
      <c r="F138" s="38">
        <f t="shared" si="8"/>
        <v>-6888.36</v>
      </c>
      <c r="G138" s="38">
        <f t="shared" si="8"/>
        <v>-6888.36</v>
      </c>
      <c r="H138" s="38">
        <f t="shared" si="8"/>
        <v>0</v>
      </c>
    </row>
    <row r="139" spans="1:8" s="8" customFormat="1" ht="12.75">
      <c r="A139" s="12">
        <f>A$41</f>
        <v>1999</v>
      </c>
      <c r="B139" s="7"/>
      <c r="C139" s="44">
        <f aca="true" t="shared" si="9" ref="C139:H139">C$41</f>
        <v>452</v>
      </c>
      <c r="D139" s="12">
        <f t="shared" si="9"/>
        <v>0</v>
      </c>
      <c r="E139" s="38">
        <f t="shared" si="9"/>
        <v>196.62064159292032</v>
      </c>
      <c r="F139" s="38">
        <f t="shared" si="9"/>
        <v>88872.52999999998</v>
      </c>
      <c r="G139" s="38">
        <f t="shared" si="9"/>
        <v>34777.75000000001</v>
      </c>
      <c r="H139" s="38">
        <f t="shared" si="9"/>
        <v>54094.78</v>
      </c>
    </row>
    <row r="140" spans="1:8" s="8" customFormat="1" ht="12.75">
      <c r="A140" s="12">
        <f>A$51</f>
        <v>2000</v>
      </c>
      <c r="B140" s="7"/>
      <c r="C140" s="44">
        <f aca="true" t="shared" si="10" ref="C140:H140">C$51</f>
        <v>332</v>
      </c>
      <c r="D140" s="12">
        <f t="shared" si="10"/>
        <v>0</v>
      </c>
      <c r="E140" s="38">
        <f t="shared" si="10"/>
        <v>233.67054216867467</v>
      </c>
      <c r="F140" s="38">
        <f t="shared" si="10"/>
        <v>77578.62</v>
      </c>
      <c r="G140" s="38">
        <f t="shared" si="10"/>
        <v>38245.12</v>
      </c>
      <c r="H140" s="38">
        <f t="shared" si="10"/>
        <v>39333.5</v>
      </c>
    </row>
    <row r="141" spans="1:8" s="8" customFormat="1" ht="12.75">
      <c r="A141" s="12">
        <f>A$63</f>
        <v>2001</v>
      </c>
      <c r="B141" s="7"/>
      <c r="C141" s="44">
        <f aca="true" t="shared" si="11" ref="C141:H141">C$63</f>
        <v>303</v>
      </c>
      <c r="D141" s="12">
        <f t="shared" si="11"/>
        <v>0</v>
      </c>
      <c r="E141" s="38">
        <f t="shared" si="11"/>
        <v>222.6612871287129</v>
      </c>
      <c r="F141" s="38">
        <f t="shared" si="11"/>
        <v>67466.37000000001</v>
      </c>
      <c r="G141" s="38">
        <f t="shared" si="11"/>
        <v>26504.67</v>
      </c>
      <c r="H141" s="38">
        <f t="shared" si="11"/>
        <v>40961.7</v>
      </c>
    </row>
    <row r="142" spans="1:8" s="8" customFormat="1" ht="12.75">
      <c r="A142" s="12">
        <f>A$75</f>
        <v>2002</v>
      </c>
      <c r="B142" s="7"/>
      <c r="C142" s="44">
        <f aca="true" t="shared" si="12" ref="C142:H142">C$75</f>
        <v>375</v>
      </c>
      <c r="D142" s="12">
        <f t="shared" si="12"/>
        <v>0</v>
      </c>
      <c r="E142" s="38">
        <f t="shared" si="12"/>
        <v>234.94821333333334</v>
      </c>
      <c r="F142" s="38">
        <f t="shared" si="12"/>
        <v>88105.58</v>
      </c>
      <c r="G142" s="38">
        <f t="shared" si="12"/>
        <v>34426.60999999999</v>
      </c>
      <c r="H142" s="38">
        <f t="shared" si="12"/>
        <v>53678.97</v>
      </c>
    </row>
    <row r="143" spans="1:8" s="8" customFormat="1" ht="12.75">
      <c r="A143" s="12">
        <f>A$86</f>
        <v>2003</v>
      </c>
      <c r="B143" s="7"/>
      <c r="C143" s="44">
        <f aca="true" t="shared" si="13" ref="C143:H143">C$86</f>
        <v>166</v>
      </c>
      <c r="D143" s="12">
        <f t="shared" si="13"/>
        <v>0</v>
      </c>
      <c r="E143" s="38">
        <f t="shared" si="13"/>
        <v>205.10367469879517</v>
      </c>
      <c r="F143" s="38">
        <f t="shared" si="13"/>
        <v>34047.21</v>
      </c>
      <c r="G143" s="38">
        <f t="shared" si="13"/>
        <v>17239.24</v>
      </c>
      <c r="H143" s="38">
        <f t="shared" si="13"/>
        <v>16807.97</v>
      </c>
    </row>
    <row r="144" spans="1:8" s="8" customFormat="1" ht="12.75">
      <c r="A144" s="12">
        <f>A$93</f>
        <v>2004</v>
      </c>
      <c r="B144" s="7"/>
      <c r="C144" s="44">
        <f aca="true" t="shared" si="14" ref="C144:H144">C$93</f>
        <v>205</v>
      </c>
      <c r="D144" s="12">
        <f t="shared" si="14"/>
        <v>0</v>
      </c>
      <c r="E144" s="38">
        <f t="shared" si="14"/>
        <v>237.16219512195119</v>
      </c>
      <c r="F144" s="38">
        <f t="shared" si="14"/>
        <v>48618.24999999999</v>
      </c>
      <c r="G144" s="38">
        <f t="shared" si="14"/>
        <v>20190.82</v>
      </c>
      <c r="H144" s="38">
        <f t="shared" si="14"/>
        <v>28427.43</v>
      </c>
    </row>
    <row r="145" spans="1:8" s="8" customFormat="1" ht="12.75">
      <c r="A145" s="12">
        <f>A$96</f>
        <v>2005</v>
      </c>
      <c r="B145" s="7"/>
      <c r="C145" s="44">
        <f aca="true" t="shared" si="15" ref="C145:H145">C$96</f>
        <v>0</v>
      </c>
      <c r="D145" s="12">
        <f t="shared" si="15"/>
        <v>0</v>
      </c>
      <c r="E145" s="38"/>
      <c r="F145" s="38">
        <f t="shared" si="15"/>
        <v>-650</v>
      </c>
      <c r="G145" s="38">
        <f t="shared" si="15"/>
        <v>-650</v>
      </c>
      <c r="H145" s="38">
        <f t="shared" si="15"/>
        <v>0</v>
      </c>
    </row>
    <row r="146" spans="1:8" s="8" customFormat="1" ht="12.75">
      <c r="A146" s="12">
        <f>A$99</f>
        <v>2006</v>
      </c>
      <c r="B146" s="7"/>
      <c r="C146" s="44">
        <f aca="true" t="shared" si="16" ref="C146:H146">C$99</f>
        <v>0</v>
      </c>
      <c r="D146" s="12">
        <f t="shared" si="16"/>
        <v>0</v>
      </c>
      <c r="E146" s="38"/>
      <c r="F146" s="38">
        <f t="shared" si="16"/>
        <v>0</v>
      </c>
      <c r="G146" s="38">
        <f t="shared" si="16"/>
        <v>0</v>
      </c>
      <c r="H146" s="38">
        <f t="shared" si="16"/>
        <v>0</v>
      </c>
    </row>
    <row r="147" spans="1:8" s="8" customFormat="1" ht="12.75">
      <c r="A147" s="12">
        <f>A$103</f>
        <v>2007</v>
      </c>
      <c r="B147" s="7"/>
      <c r="C147" s="44">
        <f aca="true" t="shared" si="17" ref="C147:H147">C$103</f>
        <v>0</v>
      </c>
      <c r="D147" s="12">
        <f t="shared" si="17"/>
        <v>0</v>
      </c>
      <c r="E147" s="38"/>
      <c r="F147" s="38">
        <f t="shared" si="17"/>
        <v>-2150</v>
      </c>
      <c r="G147" s="38">
        <f t="shared" si="17"/>
        <v>-2150</v>
      </c>
      <c r="H147" s="38">
        <f t="shared" si="17"/>
        <v>0</v>
      </c>
    </row>
    <row r="148" spans="1:8" s="8" customFormat="1" ht="12.75">
      <c r="A148" s="12">
        <f>A$110</f>
        <v>2008</v>
      </c>
      <c r="B148" s="7"/>
      <c r="C148" s="44">
        <f>C$110</f>
        <v>302</v>
      </c>
      <c r="D148" s="12">
        <f>D$103</f>
        <v>0</v>
      </c>
      <c r="E148" s="38">
        <f>E$110</f>
        <v>191.49629139072846</v>
      </c>
      <c r="F148" s="38">
        <f>F$110</f>
        <v>57831.88</v>
      </c>
      <c r="G148" s="38">
        <f>G$110</f>
        <v>57831.88</v>
      </c>
      <c r="H148" s="38">
        <f>H$110</f>
        <v>0</v>
      </c>
    </row>
    <row r="149" spans="1:8" s="8" customFormat="1" ht="13.5" thickBot="1">
      <c r="A149" s="12">
        <f>A$113</f>
        <v>2009</v>
      </c>
      <c r="B149" s="7"/>
      <c r="C149" s="44">
        <f>C$113</f>
        <v>0</v>
      </c>
      <c r="D149" s="12">
        <f>D$103</f>
        <v>0</v>
      </c>
      <c r="E149" s="38"/>
      <c r="F149" s="38">
        <f>F$113</f>
        <v>0</v>
      </c>
      <c r="G149" s="38">
        <f>G$113</f>
        <v>0</v>
      </c>
      <c r="H149" s="38">
        <f>H$113</f>
        <v>0</v>
      </c>
    </row>
    <row r="150" spans="1:8" s="8" customFormat="1" ht="12.75">
      <c r="A150" s="20" t="s">
        <v>89</v>
      </c>
      <c r="B150" s="23"/>
      <c r="C150" s="45">
        <f>SUM(C120:C147)</f>
        <v>5638</v>
      </c>
      <c r="D150" s="23"/>
      <c r="E150" s="39"/>
      <c r="F150" s="32">
        <f>SUM(F137:F149)</f>
        <v>551534.12</v>
      </c>
      <c r="G150" s="32">
        <f>SUM(G137:G149)</f>
        <v>228997.81</v>
      </c>
      <c r="H150" s="32">
        <f>SUM(H137:H149)</f>
        <v>322536.31</v>
      </c>
    </row>
    <row r="151" spans="1:8" s="8" customFormat="1" ht="12.75">
      <c r="A151" s="42"/>
      <c r="B151" s="7"/>
      <c r="C151" s="46"/>
      <c r="D151" s="7"/>
      <c r="E151" s="41"/>
      <c r="F151" s="37"/>
      <c r="G151" s="37"/>
      <c r="H151" s="37"/>
    </row>
    <row r="152" spans="1:8" ht="12.75">
      <c r="A152" s="13"/>
      <c r="B152" s="7"/>
      <c r="C152" s="47"/>
      <c r="D152" s="7"/>
      <c r="E152" s="40"/>
      <c r="F152" s="40"/>
      <c r="G152" s="40"/>
      <c r="H152" s="40"/>
    </row>
    <row r="153" spans="1:8" ht="12.75">
      <c r="A153" s="13" t="s">
        <v>2</v>
      </c>
      <c r="B153" s="7"/>
      <c r="C153" s="47"/>
      <c r="D153" s="7"/>
      <c r="E153" s="40"/>
      <c r="F153" s="40"/>
      <c r="G153" s="40"/>
      <c r="H153" s="40"/>
    </row>
    <row r="154" spans="1:8" ht="13.5" thickBot="1">
      <c r="A154" s="13" t="s">
        <v>92</v>
      </c>
      <c r="B154" s="7"/>
      <c r="C154" s="44" t="s">
        <v>90</v>
      </c>
      <c r="D154" s="7"/>
      <c r="E154" s="13" t="s">
        <v>94</v>
      </c>
      <c r="F154" s="38" t="s">
        <v>93</v>
      </c>
      <c r="G154" s="40"/>
      <c r="H154" s="40"/>
    </row>
    <row r="155" spans="1:8" s="8" customFormat="1" ht="12.75">
      <c r="A155" s="20" t="s">
        <v>105</v>
      </c>
      <c r="B155" s="23"/>
      <c r="C155" s="45">
        <f>SUM(C137:C149)</f>
        <v>2560</v>
      </c>
      <c r="D155" s="23"/>
      <c r="E155" s="32">
        <f>F155/C155</f>
        <v>215.443015625</v>
      </c>
      <c r="F155" s="39">
        <f>SUM(F137:F149)</f>
        <v>551534.12</v>
      </c>
      <c r="G155" s="41"/>
      <c r="H155" s="41"/>
    </row>
    <row r="160" spans="1:8" s="8" customFormat="1" ht="13.5" thickBot="1">
      <c r="A160" s="7" t="s">
        <v>76</v>
      </c>
      <c r="B160" s="7"/>
      <c r="C160" s="44" t="s">
        <v>97</v>
      </c>
      <c r="D160" s="7"/>
      <c r="E160" s="44" t="s">
        <v>96</v>
      </c>
      <c r="F160" s="40"/>
      <c r="G160" s="40"/>
      <c r="H160" s="40"/>
    </row>
    <row r="161" spans="1:8" s="8" customFormat="1" ht="12.75">
      <c r="A161" s="23"/>
      <c r="B161" s="23"/>
      <c r="C161" s="45"/>
      <c r="D161" s="48"/>
      <c r="E161" s="45"/>
      <c r="F161" s="38"/>
      <c r="G161" s="40"/>
      <c r="H161" s="40"/>
    </row>
    <row r="162" spans="1:8" s="8" customFormat="1" ht="12.75">
      <c r="A162" s="24">
        <v>1980</v>
      </c>
      <c r="B162" s="24"/>
      <c r="C162" s="43">
        <v>8763</v>
      </c>
      <c r="D162" s="43"/>
      <c r="E162" s="43"/>
      <c r="F162" s="38"/>
      <c r="G162" s="40"/>
      <c r="H162" s="40"/>
    </row>
    <row r="163" spans="1:8" s="8" customFormat="1" ht="12.75">
      <c r="A163" s="7">
        <v>1995</v>
      </c>
      <c r="B163" s="7"/>
      <c r="C163" s="47">
        <v>9139</v>
      </c>
      <c r="D163" s="47"/>
      <c r="E163" s="47">
        <f>C163-C162</f>
        <v>376</v>
      </c>
      <c r="F163" s="38"/>
      <c r="G163" s="40"/>
      <c r="H163" s="40"/>
    </row>
    <row r="164" spans="1:8" s="8" customFormat="1" ht="12.75">
      <c r="A164" s="7">
        <v>2000</v>
      </c>
      <c r="B164" s="7"/>
      <c r="C164" s="47">
        <v>9931</v>
      </c>
      <c r="D164" s="47"/>
      <c r="E164" s="47">
        <f>C164-C163</f>
        <v>792</v>
      </c>
      <c r="F164" s="38"/>
      <c r="G164" s="40"/>
      <c r="H164" s="40"/>
    </row>
    <row r="165" spans="1:8" s="8" customFormat="1" ht="12.75">
      <c r="A165" s="7">
        <v>2009</v>
      </c>
      <c r="B165" s="7"/>
      <c r="C165" s="47">
        <v>11371</v>
      </c>
      <c r="D165" s="47"/>
      <c r="E165" s="47">
        <f>C165-C164</f>
        <v>1440</v>
      </c>
      <c r="F165" s="38" t="s">
        <v>104</v>
      </c>
      <c r="G165" s="40"/>
      <c r="H165" s="40"/>
    </row>
  </sheetData>
  <printOptions/>
  <pageMargins left="0.5" right="0.5" top="1" bottom="1" header="0.5" footer="0.5"/>
  <pageSetup horizontalDpi="300" verticalDpi="300" orientation="portrait" scale="99" r:id="rId1"/>
  <headerFooter alignWithMargins="0">
    <oddHeader>&amp;C&amp;"Arial,Bold"&amp;18Timber Harvest, Net Income, and Inventory  1980 - 2009</oddHeader>
    <oddFooter>&amp;L&amp;"Arial,Bold"&amp;12 5/6/2009&amp;C&amp;"Arial,Bold"Note:  Numbers in parentheses denote negative values (Expenses)&amp;R&amp;"Arial,Bold"&amp;12Page &amp;P of &amp;N</oddFooter>
  </headerFooter>
  <rowBreaks count="2" manualBreakCount="2">
    <brk id="51" max="7" man="1"/>
    <brk id="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5" sqref="A15"/>
    </sheetView>
  </sheetViews>
  <sheetFormatPr defaultColWidth="9.140625" defaultRowHeight="12.75"/>
  <cols>
    <col min="1" max="1" width="7.421875" style="0" customWidth="1"/>
    <col min="2" max="4" width="19.140625" style="0" customWidth="1"/>
  </cols>
  <sheetData>
    <row r="1" spans="1:4" s="19" customFormat="1" ht="12.75">
      <c r="A1" s="14" t="s">
        <v>76</v>
      </c>
      <c r="B1" s="18" t="s">
        <v>81</v>
      </c>
      <c r="C1" s="17" t="s">
        <v>79</v>
      </c>
      <c r="D1" s="18" t="s">
        <v>80</v>
      </c>
    </row>
    <row r="2" spans="1:4" ht="12.75">
      <c r="A2" s="16">
        <f>Sheet1!$A$13</f>
        <v>1997</v>
      </c>
      <c r="B2" s="15">
        <f>Sheet1!$F$13</f>
        <v>98702.04</v>
      </c>
      <c r="C2" s="15">
        <f>Sheet1!$G$13</f>
        <v>9470.08</v>
      </c>
      <c r="D2" s="15">
        <f>Sheet1!$H$13</f>
        <v>89231.96</v>
      </c>
    </row>
    <row r="3" spans="1:4" ht="12.75">
      <c r="A3" s="16">
        <f>Sheet1!$A$20</f>
        <v>1998</v>
      </c>
      <c r="B3" s="15">
        <f>Sheet1!$F$20</f>
        <v>-6888.36</v>
      </c>
      <c r="C3" s="15">
        <f>Sheet1!$G$20</f>
        <v>-6888.36</v>
      </c>
      <c r="D3" s="15">
        <f>Sheet1!$H$20</f>
        <v>0</v>
      </c>
    </row>
    <row r="4" spans="1:4" ht="12.75">
      <c r="A4" s="16">
        <f>Sheet1!$A$41</f>
        <v>1999</v>
      </c>
      <c r="B4" s="15">
        <f>Sheet1!$F$41</f>
        <v>88872.52999999998</v>
      </c>
      <c r="C4" s="15">
        <f>Sheet1!$G$41</f>
        <v>34777.75000000001</v>
      </c>
      <c r="D4" s="15">
        <f>Sheet1!$H$41</f>
        <v>54094.78</v>
      </c>
    </row>
    <row r="5" spans="1:4" ht="12.75">
      <c r="A5" s="16">
        <f>Sheet1!$A$51</f>
        <v>2000</v>
      </c>
      <c r="B5" s="15">
        <f>Sheet1!$F$51</f>
        <v>77578.62</v>
      </c>
      <c r="C5" s="15">
        <f>Sheet1!$G$51</f>
        <v>38245.12</v>
      </c>
      <c r="D5" s="15">
        <f>Sheet1!$H$51</f>
        <v>39333.5</v>
      </c>
    </row>
    <row r="6" spans="1:4" ht="12.75">
      <c r="A6" s="16">
        <f>Sheet1!$A$63</f>
        <v>2001</v>
      </c>
      <c r="B6" s="15">
        <f>Sheet1!$F$63</f>
        <v>67466.37000000001</v>
      </c>
      <c r="C6" s="15">
        <f>Sheet1!$G$63</f>
        <v>26504.67</v>
      </c>
      <c r="D6" s="15">
        <f>Sheet1!$H$63</f>
        <v>40961.7</v>
      </c>
    </row>
    <row r="7" spans="1:4" ht="12.75">
      <c r="A7" s="16">
        <f>Sheet1!$A$75</f>
        <v>2002</v>
      </c>
      <c r="B7" s="15">
        <f>Sheet1!$F$75</f>
        <v>88105.58</v>
      </c>
      <c r="C7" s="15">
        <f>Sheet1!$G$75</f>
        <v>34426.60999999999</v>
      </c>
      <c r="D7" s="15">
        <f>Sheet1!$H$75</f>
        <v>53678.97</v>
      </c>
    </row>
    <row r="8" spans="1:4" ht="12.75">
      <c r="A8" s="16">
        <f>Sheet1!$A$86</f>
        <v>2003</v>
      </c>
      <c r="B8" s="15">
        <f>Sheet1!$F$86</f>
        <v>34047.21</v>
      </c>
      <c r="C8" s="15">
        <f>Sheet1!$G$86</f>
        <v>17239.24</v>
      </c>
      <c r="D8" s="15">
        <f>Sheet1!$H$86</f>
        <v>16807.97</v>
      </c>
    </row>
    <row r="9" spans="1:4" ht="12.75">
      <c r="A9" s="16">
        <f>Sheet1!$A$93</f>
        <v>2004</v>
      </c>
      <c r="B9" s="15">
        <f>Sheet1!$F$93</f>
        <v>48618.24999999999</v>
      </c>
      <c r="C9" s="15">
        <f>Sheet1!$G$93</f>
        <v>20190.82</v>
      </c>
      <c r="D9" s="15">
        <f>Sheet1!$H$93</f>
        <v>28427.43</v>
      </c>
    </row>
    <row r="10" spans="1:4" ht="12.75">
      <c r="A10" s="16">
        <f>Sheet1!$A$96</f>
        <v>2005</v>
      </c>
      <c r="B10" s="15">
        <f>Sheet1!$F$96</f>
        <v>-650</v>
      </c>
      <c r="C10" s="15">
        <f>Sheet1!$G$96</f>
        <v>-650</v>
      </c>
      <c r="D10" s="15">
        <f>Sheet1!$H$96</f>
        <v>0</v>
      </c>
    </row>
    <row r="11" spans="1:4" ht="12.75">
      <c r="A11" s="16">
        <f>Sheet1!$A$99</f>
        <v>2006</v>
      </c>
      <c r="B11" s="15">
        <f>Sheet1!$F$99</f>
        <v>0</v>
      </c>
      <c r="C11" s="15">
        <f>Sheet1!$G$99</f>
        <v>0</v>
      </c>
      <c r="D11" s="15">
        <f>Sheet1!$H$99</f>
        <v>0</v>
      </c>
    </row>
    <row r="12" spans="1:4" ht="12.75">
      <c r="A12" s="16">
        <f>Sheet1!$A$103</f>
        <v>2007</v>
      </c>
      <c r="B12" s="15">
        <f>Sheet1!$F$103</f>
        <v>-2150</v>
      </c>
      <c r="C12" s="15">
        <f>Sheet1!$G$103</f>
        <v>-2150</v>
      </c>
      <c r="D12" s="15">
        <f>Sheet1!$H$103</f>
        <v>0</v>
      </c>
    </row>
    <row r="13" spans="1:4" ht="12.75">
      <c r="A13" s="16">
        <f>Sheet1!$A$110</f>
        <v>2008</v>
      </c>
      <c r="B13" s="15">
        <f>Sheet1!$F$110</f>
        <v>57831.88</v>
      </c>
      <c r="C13" s="15">
        <f>Sheet1!$G$110</f>
        <v>57831.88</v>
      </c>
      <c r="D13" s="15">
        <f>Sheet1!$H$110</f>
        <v>0</v>
      </c>
    </row>
    <row r="14" spans="1:4" ht="13.5" thickBot="1">
      <c r="A14" s="16">
        <f>Sheet1!$A$113</f>
        <v>2009</v>
      </c>
      <c r="B14" s="15">
        <f>Sheet1!$F$113</f>
        <v>0</v>
      </c>
      <c r="C14" s="15">
        <f>Sheet1!$G$113</f>
        <v>0</v>
      </c>
      <c r="D14" s="15">
        <f>Sheet1!$H$113</f>
        <v>0</v>
      </c>
    </row>
    <row r="15" spans="1:4" ht="12.75">
      <c r="A15" s="21" t="s">
        <v>89</v>
      </c>
      <c r="B15" s="22">
        <f>SUM(B2:B14)</f>
        <v>551534.12</v>
      </c>
      <c r="C15" s="22">
        <f>SUM(C2:C14)</f>
        <v>228997.81</v>
      </c>
      <c r="D15" s="22">
        <f>SUM(D2:D14)</f>
        <v>322536.31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&amp;C&amp;"Arial,Bold"&amp;18Timber Harvest, Net Income, and Inventory  1980 - 2009</oddHeader>
    <oddFooter>&amp;L&amp;"Arial,Bold"&amp;12 5/6/2009&amp;C&amp;"Arial,Bold"Note:  Numbers in parentheses denote negative values (Expenses)&amp;R&amp;"Arial,Bold"&amp;12Page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Charles Varvayanis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P. Varvayanis</dc:creator>
  <cp:keywords/>
  <dc:description/>
  <cp:lastModifiedBy>Charles P. Varvayanis</cp:lastModifiedBy>
  <cp:lastPrinted>2007-04-20T19:01:04Z</cp:lastPrinted>
  <dcterms:created xsi:type="dcterms:W3CDTF">2007-04-15T08:16:48Z</dcterms:created>
  <dcterms:modified xsi:type="dcterms:W3CDTF">2009-05-07T02:44:12Z</dcterms:modified>
  <cp:category/>
  <cp:version/>
  <cp:contentType/>
  <cp:contentStatus/>
</cp:coreProperties>
</file>